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916" activeTab="0"/>
  </bookViews>
  <sheets>
    <sheet name="Somm. Maggio punt totale" sheetId="1" r:id="rId1"/>
    <sheet name="Somm Maggio punt singole are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<sst xmlns="http://schemas.openxmlformats.org/spreadsheetml/2006/main" count="695" uniqueCount="110">
  <si>
    <t>Nome/Cognome</t>
  </si>
  <si>
    <t>Data Nascita</t>
  </si>
  <si>
    <t>Abilità Generali</t>
  </si>
  <si>
    <t>Item 1</t>
  </si>
  <si>
    <t>Item 2</t>
  </si>
  <si>
    <t>item 3</t>
  </si>
  <si>
    <t>item 4</t>
  </si>
  <si>
    <t xml:space="preserve">item 5 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</si>
  <si>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</si>
  <si>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</si>
  <si>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</si>
  <si>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</si>
  <si>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</si>
  <si>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</si>
  <si>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</si>
  <si>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</si>
  <si>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</si>
  <si>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</si>
  <si>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</si>
  <si>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</si>
  <si>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</si>
  <si>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</si>
  <si>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</si>
  <si>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</si>
  <si>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</si>
  <si>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</si>
  <si>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</si>
  <si>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</si>
  <si>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</si>
  <si>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 xml:space="preserve">Item 27 </t>
  </si>
  <si>
    <t>Item 28</t>
  </si>
  <si>
    <t xml:space="preserve">Item 29 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</si>
  <si>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</si>
  <si>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</si>
  <si>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</si>
  <si>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</si>
  <si>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</si>
  <si>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</si>
  <si>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</si>
  <si>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</si>
  <si>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</si>
  <si>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</si>
  <si>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</si>
  <si>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</si>
  <si>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</si>
  <si>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</si>
  <si>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Abilità Specifiche</t>
  </si>
  <si>
    <t>Identificativo</t>
  </si>
  <si>
    <t>Punteggio Totale</t>
  </si>
  <si>
    <t>≤10° centile</t>
  </si>
  <si>
    <t>11-20° Percentile</t>
  </si>
  <si>
    <t>51°-60° Percentile</t>
  </si>
  <si>
    <t>21°-30° Percentile</t>
  </si>
  <si>
    <t>31°-40° Percentile</t>
  </si>
  <si>
    <t>41°-50° Percentile</t>
  </si>
  <si>
    <t>61°-70° Percentile</t>
  </si>
  <si>
    <t>71°-80° Percentile</t>
  </si>
  <si>
    <t>81°-99° Percentile</t>
  </si>
  <si>
    <t>&gt;99° Percentile</t>
  </si>
  <si>
    <t>MOTRICITA'</t>
  </si>
  <si>
    <t>COMPRENSIONE LINGUISTICA</t>
  </si>
  <si>
    <t>ESPRESSIONE ORALE</t>
  </si>
  <si>
    <t>METACOGNIZIONE</t>
  </si>
  <si>
    <t>ALTRE ABILITA' COGNITIVE</t>
  </si>
  <si>
    <t>PRE-ALFABETIZZAZIONE</t>
  </si>
  <si>
    <t>PRE-MATEMATICA</t>
  </si>
  <si>
    <t>21°-50° Percentile</t>
  </si>
  <si>
    <t>ASPETTI COMPORTAMENTALI</t>
  </si>
  <si>
    <t>Rischio Alto</t>
  </si>
  <si>
    <t>Rischio Medio-Alto</t>
  </si>
  <si>
    <t>51°-99°  percentile</t>
  </si>
  <si>
    <t>Id.</t>
  </si>
  <si>
    <t>MEMORIA VERBALE</t>
  </si>
  <si>
    <t>ABILITA' VISUO-SPAZIALI</t>
  </si>
  <si>
    <t>ID.</t>
  </si>
  <si>
    <t>Punteggio Totale Medio</t>
  </si>
  <si>
    <t>Scuola:</t>
  </si>
  <si>
    <t>Data:</t>
  </si>
  <si>
    <t>Questionario osservativo per l’Identificazione Precoce delle Difficoltà di Apprendimento</t>
  </si>
  <si>
    <t>A. Terreni, M. L. Tretti , P. R. Corcella, C. Cornoldi e P.E. Tressoldi</t>
  </si>
  <si>
    <t>Item Compilati/43</t>
  </si>
  <si>
    <t xml:space="preserve">Somma Item Compilati </t>
  </si>
  <si>
    <t>≤10° Percentile</t>
  </si>
  <si>
    <t xml:space="preserve">      Espressione Orale</t>
  </si>
  <si>
    <t xml:space="preserve">               Pre-Alfabetizzazione</t>
  </si>
  <si>
    <t xml:space="preserve">  Pre-Matematica</t>
  </si>
  <si>
    <t xml:space="preserve">       Metacognizione</t>
  </si>
  <si>
    <t>Insegnante Compilatore</t>
  </si>
  <si>
    <r>
      <rPr>
        <b/>
        <sz val="14"/>
        <rFont val="Verdana"/>
        <family val="2"/>
      </rPr>
      <t>Classe/Sezione:</t>
    </r>
    <r>
      <rPr>
        <sz val="14"/>
        <rFont val="Verdana"/>
        <family val="2"/>
      </rPr>
      <t xml:space="preserve"> </t>
    </r>
  </si>
  <si>
    <t>Anno Scolastico</t>
  </si>
  <si>
    <t xml:space="preserve">   Altre Abilità Cognitive (memoria, prassie, orientamento)</t>
  </si>
  <si>
    <t xml:space="preserve"> Motricità</t>
  </si>
  <si>
    <t>Aspetti Comportamentali</t>
  </si>
  <si>
    <t>Rischio              Medio-Alto</t>
  </si>
  <si>
    <t>Rischio                        Medio-Basso</t>
  </si>
  <si>
    <t>Rischio Basso</t>
  </si>
  <si>
    <t xml:space="preserve">                               </t>
  </si>
  <si>
    <t xml:space="preserve">                                                                                                                                Rischio Medio-Basso                                                                     </t>
  </si>
  <si>
    <t xml:space="preserve">                                                                                                                        Rischio Basso</t>
  </si>
  <si>
    <t xml:space="preserve">                                                                          </t>
  </si>
  <si>
    <t>Genere</t>
  </si>
  <si>
    <t>Mese Somministrazione</t>
  </si>
  <si>
    <t>Punteggio Medio</t>
  </si>
  <si>
    <t>11°-20° Percentile</t>
  </si>
  <si>
    <t>Località</t>
  </si>
  <si>
    <t>Scuola</t>
  </si>
  <si>
    <t>51°-99° Percentile</t>
  </si>
  <si>
    <t xml:space="preserve">  Comp. Linguistica</t>
  </si>
  <si>
    <t>PUNTEGGIO TOTALE IPDA MAGGIO</t>
  </si>
  <si>
    <t>Note Insegnante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</si>
</sst>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Arial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indexed="9"/>
      <name val="Verdana"/>
      <family val="2"/>
    </font>
    <font>
      <b/>
      <sz val="11"/>
      <color indexed="8"/>
      <name val="Arial"/>
      <family val="2"/>
    </font>
    <font>
      <sz val="18"/>
      <color indexed="10"/>
      <name val="Arial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Arial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64" fillId="0" borderId="0" xfId="0" applyFont="1" applyAlignment="1" applyProtection="1">
      <alignment/>
      <protection hidden="1"/>
    </xf>
    <xf numFmtId="1" fontId="61" fillId="0" borderId="10" xfId="0" applyNumberFormat="1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61" fillId="0" borderId="0" xfId="0" applyFont="1" applyFill="1" applyBorder="1" applyAlignment="1" applyProtection="1">
      <alignment horizontal="center" wrapText="1"/>
      <protection hidden="1"/>
    </xf>
    <xf numFmtId="0" fontId="65" fillId="0" borderId="0" xfId="0" applyFont="1" applyFill="1" applyBorder="1" applyAlignment="1" applyProtection="1">
      <alignment horizontal="center"/>
      <protection hidden="1"/>
    </xf>
    <xf numFmtId="1" fontId="6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66" fillId="0" borderId="11" xfId="0" applyFont="1" applyFill="1" applyBorder="1" applyAlignment="1" applyProtection="1">
      <alignment horizontal="center"/>
      <protection hidden="1"/>
    </xf>
    <xf numFmtId="0" fontId="66" fillId="0" borderId="14" xfId="0" applyFont="1" applyFill="1" applyBorder="1" applyAlignment="1" applyProtection="1">
      <alignment horizontal="center"/>
      <protection hidden="1"/>
    </xf>
    <xf numFmtId="0" fontId="66" fillId="0" borderId="1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5" fillId="0" borderId="15" xfId="0" applyFont="1" applyFill="1" applyBorder="1" applyAlignment="1" applyProtection="1">
      <alignment horizontal="center"/>
      <protection hidden="1"/>
    </xf>
    <xf numFmtId="0" fontId="65" fillId="0" borderId="16" xfId="0" applyFont="1" applyFill="1" applyBorder="1" applyAlignment="1" applyProtection="1">
      <alignment horizontal="center"/>
      <protection hidden="1"/>
    </xf>
    <xf numFmtId="1" fontId="65" fillId="0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4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5" fillId="33" borderId="0" xfId="0" applyFont="1" applyFill="1" applyAlignment="1" applyProtection="1">
      <alignment horizontal="center"/>
      <protection/>
    </xf>
    <xf numFmtId="0" fontId="67" fillId="34" borderId="12" xfId="0" applyFont="1" applyFill="1" applyBorder="1" applyAlignment="1" applyProtection="1">
      <alignment horizontal="center"/>
      <protection/>
    </xf>
    <xf numFmtId="0" fontId="67" fillId="34" borderId="0" xfId="0" applyFont="1" applyFill="1" applyBorder="1" applyAlignment="1" applyProtection="1">
      <alignment horizontal="center"/>
      <protection/>
    </xf>
    <xf numFmtId="0" fontId="67" fillId="34" borderId="13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12" fillId="35" borderId="0" xfId="0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8" fillId="36" borderId="11" xfId="0" applyFont="1" applyFill="1" applyBorder="1" applyAlignment="1" applyProtection="1">
      <alignment horizontal="center"/>
      <protection/>
    </xf>
    <xf numFmtId="0" fontId="68" fillId="37" borderId="11" xfId="0" applyFont="1" applyFill="1" applyBorder="1" applyAlignment="1" applyProtection="1">
      <alignment horizontal="center"/>
      <protection/>
    </xf>
    <xf numFmtId="0" fontId="68" fillId="33" borderId="11" xfId="0" applyFont="1" applyFill="1" applyBorder="1" applyAlignment="1" applyProtection="1">
      <alignment horizontal="center"/>
      <protection/>
    </xf>
    <xf numFmtId="0" fontId="68" fillId="34" borderId="11" xfId="0" applyFont="1" applyFill="1" applyBorder="1" applyAlignment="1" applyProtection="1">
      <alignment horizontal="center"/>
      <protection/>
    </xf>
    <xf numFmtId="0" fontId="68" fillId="34" borderId="14" xfId="0" applyFont="1" applyFill="1" applyBorder="1" applyAlignment="1" applyProtection="1">
      <alignment horizontal="center"/>
      <protection/>
    </xf>
    <xf numFmtId="1" fontId="51" fillId="0" borderId="10" xfId="0" applyNumberFormat="1" applyFont="1" applyBorder="1" applyAlignment="1" applyProtection="1">
      <alignment horizontal="center"/>
      <protection hidden="1"/>
    </xf>
    <xf numFmtId="0" fontId="51" fillId="0" borderId="10" xfId="0" applyFont="1" applyBorder="1" applyAlignment="1" applyProtection="1">
      <alignment horizontal="center"/>
      <protection hidden="1"/>
    </xf>
    <xf numFmtId="0" fontId="51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69" fillId="36" borderId="11" xfId="0" applyFont="1" applyFill="1" applyBorder="1" applyAlignment="1" applyProtection="1">
      <alignment horizontal="center"/>
      <protection hidden="1"/>
    </xf>
    <xf numFmtId="0" fontId="69" fillId="37" borderId="11" xfId="0" applyFont="1" applyFill="1" applyBorder="1" applyAlignment="1" applyProtection="1">
      <alignment horizontal="center"/>
      <protection hidden="1"/>
    </xf>
    <xf numFmtId="0" fontId="69" fillId="33" borderId="20" xfId="0" applyFont="1" applyFill="1" applyBorder="1" applyAlignment="1" applyProtection="1">
      <alignment horizontal="center"/>
      <protection hidden="1"/>
    </xf>
    <xf numFmtId="0" fontId="69" fillId="34" borderId="21" xfId="0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1" fontId="5" fillId="0" borderId="21" xfId="0" applyNumberFormat="1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70" fillId="0" borderId="21" xfId="0" applyFont="1" applyFill="1" applyBorder="1" applyAlignment="1" applyProtection="1">
      <alignment horizontal="center"/>
      <protection hidden="1"/>
    </xf>
    <xf numFmtId="0" fontId="70" fillId="0" borderId="20" xfId="0" applyFont="1" applyFill="1" applyBorder="1" applyAlignment="1" applyProtection="1">
      <alignment horizontal="center"/>
      <protection hidden="1"/>
    </xf>
    <xf numFmtId="0" fontId="65" fillId="36" borderId="21" xfId="0" applyFont="1" applyFill="1" applyBorder="1" applyAlignment="1" applyProtection="1">
      <alignment horizontal="center" vertical="center" wrapText="1"/>
      <protection hidden="1"/>
    </xf>
    <xf numFmtId="0" fontId="65" fillId="37" borderId="22" xfId="0" applyFont="1" applyFill="1" applyBorder="1" applyAlignment="1" applyProtection="1">
      <alignment horizontal="center" vertical="center" wrapText="1"/>
      <protection hidden="1"/>
    </xf>
    <xf numFmtId="0" fontId="65" fillId="33" borderId="20" xfId="0" applyFont="1" applyFill="1" applyBorder="1" applyAlignment="1" applyProtection="1">
      <alignment horizontal="center" vertical="center" wrapText="1"/>
      <protection hidden="1"/>
    </xf>
    <xf numFmtId="0" fontId="65" fillId="34" borderId="21" xfId="0" applyFont="1" applyFill="1" applyBorder="1" applyAlignment="1" applyProtection="1">
      <alignment horizontal="center" vertical="center" wrapText="1"/>
      <protection hidden="1"/>
    </xf>
    <xf numFmtId="0" fontId="66" fillId="0" borderId="11" xfId="0" applyFont="1" applyBorder="1" applyAlignment="1" applyProtection="1">
      <alignment horizontal="center"/>
      <protection hidden="1"/>
    </xf>
    <xf numFmtId="1" fontId="64" fillId="0" borderId="12" xfId="0" applyNumberFormat="1" applyFont="1" applyBorder="1" applyAlignment="1" applyProtection="1">
      <alignment horizontal="center"/>
      <protection locked="0"/>
    </xf>
    <xf numFmtId="1" fontId="64" fillId="0" borderId="0" xfId="0" applyNumberFormat="1" applyFont="1" applyBorder="1" applyAlignment="1" applyProtection="1">
      <alignment horizontal="center"/>
      <protection locked="0"/>
    </xf>
    <xf numFmtId="1" fontId="64" fillId="0" borderId="0" xfId="0" applyNumberFormat="1" applyFont="1" applyFill="1" applyBorder="1" applyAlignment="1" applyProtection="1">
      <alignment horizontal="center"/>
      <protection locked="0"/>
    </xf>
    <xf numFmtId="1" fontId="64" fillId="0" borderId="13" xfId="0" applyNumberFormat="1" applyFont="1" applyBorder="1" applyAlignment="1" applyProtection="1">
      <alignment horizontal="center"/>
      <protection locked="0"/>
    </xf>
    <xf numFmtId="1" fontId="64" fillId="0" borderId="13" xfId="0" applyNumberFormat="1" applyFont="1" applyFill="1" applyBorder="1" applyAlignment="1" applyProtection="1">
      <alignment horizontal="center"/>
      <protection locked="0"/>
    </xf>
    <xf numFmtId="1" fontId="64" fillId="0" borderId="0" xfId="0" applyNumberFormat="1" applyFont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68" fillId="36" borderId="11" xfId="0" applyFont="1" applyFill="1" applyBorder="1" applyAlignment="1" applyProtection="1">
      <alignment horizontal="center" wrapText="1"/>
      <protection/>
    </xf>
    <xf numFmtId="0" fontId="68" fillId="37" borderId="11" xfId="0" applyFont="1" applyFill="1" applyBorder="1" applyAlignment="1" applyProtection="1">
      <alignment horizontal="center" wrapText="1"/>
      <protection/>
    </xf>
    <xf numFmtId="0" fontId="68" fillId="34" borderId="23" xfId="0" applyFont="1" applyFill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/>
      <protection/>
    </xf>
    <xf numFmtId="0" fontId="70" fillId="38" borderId="21" xfId="0" applyFont="1" applyFill="1" applyBorder="1" applyAlignment="1" applyProtection="1">
      <alignment horizontal="center"/>
      <protection hidden="1"/>
    </xf>
    <xf numFmtId="0" fontId="70" fillId="38" borderId="20" xfId="0" applyFont="1" applyFill="1" applyBorder="1" applyAlignment="1" applyProtection="1">
      <alignment horizontal="center"/>
      <protection hidden="1"/>
    </xf>
    <xf numFmtId="0" fontId="65" fillId="0" borderId="0" xfId="0" applyFont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71" fillId="36" borderId="11" xfId="0" applyFont="1" applyFill="1" applyBorder="1" applyAlignment="1" applyProtection="1">
      <alignment horizontal="center"/>
      <protection hidden="1"/>
    </xf>
    <xf numFmtId="0" fontId="71" fillId="37" borderId="11" xfId="0" applyFont="1" applyFill="1" applyBorder="1" applyAlignment="1" applyProtection="1">
      <alignment horizontal="center"/>
      <protection hidden="1"/>
    </xf>
    <xf numFmtId="0" fontId="71" fillId="33" borderId="20" xfId="0" applyFont="1" applyFill="1" applyBorder="1" applyAlignment="1" applyProtection="1">
      <alignment horizontal="center"/>
      <protection hidden="1"/>
    </xf>
    <xf numFmtId="0" fontId="71" fillId="34" borderId="21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11" fillId="0" borderId="13" xfId="0" applyFont="1" applyBorder="1" applyAlignment="1">
      <alignment/>
    </xf>
    <xf numFmtId="0" fontId="10" fillId="0" borderId="0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14" fontId="10" fillId="0" borderId="16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10" fillId="0" borderId="25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72" fillId="0" borderId="0" xfId="0" applyFont="1" applyFill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64" fillId="0" borderId="16" xfId="0" applyFont="1" applyBorder="1" applyAlignment="1" applyProtection="1">
      <alignment horizontal="center"/>
      <protection hidden="1"/>
    </xf>
    <xf numFmtId="0" fontId="64" fillId="0" borderId="26" xfId="0" applyFont="1" applyBorder="1" applyAlignment="1" applyProtection="1">
      <alignment horizontal="center"/>
      <protection hidden="1"/>
    </xf>
    <xf numFmtId="0" fontId="73" fillId="0" borderId="27" xfId="0" applyFont="1" applyBorder="1" applyAlignment="1">
      <alignment horizontal="center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" fontId="64" fillId="0" borderId="15" xfId="0" applyNumberFormat="1" applyFont="1" applyBorder="1" applyAlignment="1" applyProtection="1">
      <alignment horizontal="center"/>
      <protection locked="0"/>
    </xf>
    <xf numFmtId="1" fontId="64" fillId="0" borderId="16" xfId="0" applyNumberFormat="1" applyFont="1" applyBorder="1" applyAlignment="1" applyProtection="1">
      <alignment horizontal="center"/>
      <protection locked="0"/>
    </xf>
    <xf numFmtId="1" fontId="64" fillId="0" borderId="25" xfId="0" applyNumberFormat="1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Punteggio Totale IPDA</a:t>
            </a:r>
          </a:p>
        </c:rich>
      </c:tx>
      <c:layout>
        <c:manualLayout>
          <c:xMode val="factor"/>
          <c:yMode val="factor"/>
          <c:x val="-0.45075"/>
          <c:y val="0.3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05675"/>
          <c:w val="0.878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'Somm. Maggio punt totale'!$B$3:$B$7</c:f>
              <c:strCache>
                <c:ptCount val="1"/>
                <c:pt idx="0">
                  <c:v>Scuola: Classe/Sezione:  Anno Scolastico Data: Mese Somministrazione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'Somm. Maggio punt totale'!$B$12:$B$41</c:f>
              <c:numCache/>
            </c:numRef>
          </c:cat>
          <c:val>
            <c:numRef>
              <c:f>'Somm. Maggio punt totale'!$AX$12:$AX$41</c:f>
              <c:numCache/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66452"/>
        <c:crosses val="autoZero"/>
        <c:auto val="0"/>
        <c:lblOffset val="100"/>
        <c:tickLblSkip val="1"/>
        <c:noMultiLvlLbl val="0"/>
      </c:catAx>
      <c:valAx>
        <c:axId val="25866452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871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"/>
          <c:y val="0"/>
          <c:w val="0.474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aree'!$BE$10:$BE$19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aree'!$BE$10:$BE$19</c:f>
              <c:strCache/>
            </c:strRef>
          </c:cat>
          <c:val>
            <c:numRef>
              <c:f>'Somm Maggio punt singole aree'!$BF$10:$BF$19</c:f>
              <c:numCache/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90375"/>
          <c:w val="0.769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aree'!$BL$10:$BL$19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aree'!$BL$10:$BL$19</c:f>
              <c:strCache/>
            </c:strRef>
          </c:cat>
          <c:val>
            <c:numRef>
              <c:f>'Somm Maggio punt singole aree'!$BM$10:$BM$19</c:f>
              <c:numCache/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85"/>
          <c:y val="0.90375"/>
          <c:w val="0.762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3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aree'!$BS$10:$BS$19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aree'!$BS$10:$BS$19</c:f>
              <c:strCache/>
            </c:strRef>
          </c:cat>
          <c:val>
            <c:numRef>
              <c:f>'Somm Maggio punt singole aree'!$BT$10:$BT$19</c:f>
              <c:numCache/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2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"/>
          <c:y val="0.90375"/>
          <c:w val="0.803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0.017"/>
          <c:w val="0.902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aree'!$BZ$10:$BZ$19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aree'!$BZ$10:$BZ$19</c:f>
              <c:strCache/>
            </c:strRef>
          </c:cat>
          <c:val>
            <c:numRef>
              <c:f>'Somm Maggio punt singole aree'!$CA$10:$CA$19</c:f>
              <c:numCache/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375"/>
          <c:w val="0.814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0.017"/>
          <c:w val="0.902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aree'!$CG$10:$CG$19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aree'!$CG$10:$CG$19</c:f>
              <c:strCache/>
            </c:strRef>
          </c:cat>
          <c:val>
            <c:numRef>
              <c:f>'Somm Maggio punt singole aree'!$CH$10:$CH$19</c:f>
              <c:numCache/>
            </c:numRef>
          </c:val>
          <c:smooth val="0"/>
        </c:ser>
        <c:marker val="1"/>
        <c:axId val="13143789"/>
        <c:axId val="51185238"/>
      </c:line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3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5"/>
          <c:y val="0.90375"/>
          <c:w val="0.746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3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aree'!$CN$10:$CN$19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aree'!$CN$10:$CN$19</c:f>
              <c:strCache/>
            </c:strRef>
          </c:cat>
          <c:val>
            <c:numRef>
              <c:f>'Somm Maggio punt singole aree'!$CO$10:$CO$19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"/>
          <c:y val="0.90375"/>
          <c:w val="0.764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425"/>
          <c:y val="0.017"/>
          <c:w val="0.913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aree'!$CU$10:$CU$19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aree'!$CU$10:$CU$19</c:f>
              <c:strCache/>
            </c:strRef>
          </c:cat>
          <c:val>
            <c:numRef>
              <c:f>'Somm Maggio punt singole aree'!$CV$10:$CV$19</c:f>
              <c:numCache/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5"/>
          <c:y val="0.90375"/>
          <c:w val="0.7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425"/>
          <c:y val="0.017"/>
          <c:w val="0.913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aree'!$DB$10:$DB$19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aree'!$DB$10:$DB$19</c:f>
              <c:strCache/>
            </c:strRef>
          </c:cat>
          <c:val>
            <c:numRef>
              <c:f>'Somm Maggio punt singole aree'!$DC$10:$DC$19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90375"/>
          <c:w val="0.710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425"/>
          <c:y val="0.017"/>
          <c:w val="0.913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aree'!$DI$10:$DI$19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aree'!$DI$10:$DI$19</c:f>
              <c:strCache/>
            </c:strRef>
          </c:cat>
          <c:val>
            <c:numRef>
              <c:f>'Somm Maggio punt singole aree'!$DJ$10:$DJ$19</c:f>
              <c:numCache/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90375"/>
          <c:w val="0.775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425"/>
          <c:y val="0.017"/>
          <c:w val="0.913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aree'!$DP$10:$DP$19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aree'!$DP$10:$DP$19</c:f>
              <c:strCache/>
            </c:strRef>
          </c:cat>
          <c:val>
            <c:numRef>
              <c:f>'Somm Maggio punt singole aree'!$DQ$10:$DQ$19</c:f>
              <c:numCache/>
            </c:numRef>
          </c:val>
          <c:smooth val="0"/>
        </c:ser>
        <c:marker val="1"/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25"/>
          <c:y val="0.90375"/>
          <c:w val="0.755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0.017"/>
          <c:w val="0.897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aree'!$A$10:$A$19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aree'!$A$10:$A$19</c:f>
              <c:strCache/>
            </c:strRef>
          </c:cat>
          <c:val>
            <c:numRef>
              <c:f>'Somm Maggio punt singole aree'!$B$10:$B$19</c:f>
              <c:numCache/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"/>
          <c:y val="0.90375"/>
          <c:w val="0.80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25"/>
          <c:y val="0.017"/>
          <c:w val="0.908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aree'!$DW$10:$DW$19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aree'!$DW$10:$DW$19</c:f>
              <c:strCache/>
            </c:strRef>
          </c:cat>
          <c:val>
            <c:numRef>
              <c:f>'Somm Maggio punt singole aree'!$DX$10:$DX$19</c:f>
              <c:numCache/>
            </c:numRef>
          </c:val>
          <c:smooth val="0"/>
        </c:ser>
        <c:marker val="1"/>
        <c:axId val="53448041"/>
        <c:axId val="11270322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90375"/>
          <c:w val="0.790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425"/>
          <c:y val="0.017"/>
          <c:w val="0.913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aree'!$ED$10:$ED$19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aree'!$ED$10:$ED$19</c:f>
              <c:strCache/>
            </c:strRef>
          </c:cat>
          <c:val>
            <c:numRef>
              <c:f>'Somm Maggio punt singole aree'!$EE$10:$EE$19</c:f>
              <c:numCache/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75"/>
          <c:y val="0.90375"/>
          <c:w val="0.768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3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aree'!$EK$10:$EK$19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aree'!$EK$10:$EK$19</c:f>
              <c:strCache/>
            </c:strRef>
          </c:cat>
          <c:val>
            <c:numRef>
              <c:f>'Somm Maggio punt singole aree'!$EL$10:$EL$19</c:f>
              <c:numCache/>
            </c:numRef>
          </c:val>
          <c:smooth val="0"/>
        </c:ser>
        <c:marker val="1"/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90375"/>
          <c:w val="0.764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aree'!$ER$10:$ER$19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aree'!$ER$10:$ER$19</c:f>
              <c:strCache/>
            </c:strRef>
          </c:cat>
          <c:val>
            <c:numRef>
              <c:f>'Somm Maggio punt singole aree'!$ES$10:$ES$19</c:f>
              <c:numCache/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25"/>
          <c:y val="0.90375"/>
          <c:w val="0.768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17"/>
          <c:w val="0.901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aree'!$EY$10:$EY$19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aree'!$EY$10:$EY$19</c:f>
              <c:strCache/>
            </c:strRef>
          </c:cat>
          <c:val>
            <c:numRef>
              <c:f>'Somm Maggio punt singole aree'!$EZ$10:$EZ$19</c:f>
              <c:numCache/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9"/>
          <c:y val="0.90625"/>
          <c:w val="0.7692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aree'!$FF$10:$FF$19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aree'!$FF$10:$FF$19</c:f>
              <c:strCache/>
            </c:strRef>
          </c:cat>
          <c:val>
            <c:numRef>
              <c:f>'Somm Maggio punt singole aree'!$FG$10:$FG$19</c:f>
              <c:numCache/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6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90375"/>
          <c:w val="0.832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aree'!$FM$10:$FM$19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aree'!$FM$10:$FM$19</c:f>
              <c:strCache/>
            </c:strRef>
          </c:cat>
          <c:val>
            <c:numRef>
              <c:f>'Somm Maggio punt singole aree'!$FN$10:$FN$19</c:f>
              <c:numCache/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5"/>
          <c:y val="0.90375"/>
          <c:w val="0.749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aree'!$FT$10:$FT$19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aree'!$FT$10:$FT$19</c:f>
              <c:strCache/>
            </c:strRef>
          </c:cat>
          <c:val>
            <c:numRef>
              <c:f>'Somm Maggio punt singole aree'!$FU$10:$FU$19</c:f>
              <c:numCache/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5"/>
          <c:y val="0.90375"/>
          <c:w val="0.737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aree'!$GA$10:$GA$19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aree'!$GA$10:$GA$19</c:f>
              <c:strCache/>
            </c:strRef>
          </c:cat>
          <c:val>
            <c:numRef>
              <c:f>'Somm Maggio punt singole aree'!$GB$10:$GB$19</c:f>
              <c:numCache/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45"/>
          <c:y val="0.90375"/>
          <c:w val="0.773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0.017"/>
          <c:w val="0.905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aree'!$GH$10:$GH$19</c:f>
              <c:strCache/>
            </c:strRef>
          </c:cat>
          <c:val>
            <c:numRef>
              <c:f>'Somm Maggio punt singole aree'!$A$23:$A$33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aree'!$GH$10:$GH$19</c:f>
              <c:strCache/>
            </c:strRef>
          </c:cat>
          <c:val>
            <c:numRef>
              <c:f>'Somm Maggio punt singole aree'!$GI$10:$GI$19</c:f>
              <c:numCache/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90375"/>
          <c:w val="0.651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75"/>
          <c:y val="0.017"/>
          <c:w val="0.904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aree'!$H$10:$H$19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aree'!$H$10:$H$19</c:f>
              <c:strCache/>
            </c:strRef>
          </c:cat>
          <c:val>
            <c:numRef>
              <c:f>'Somm Maggio punt singole aree'!$I$10:$I$19</c:f>
              <c:numCache/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75"/>
          <c:y val="0.90375"/>
          <c:w val="0.791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3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aree'!$GO$10:$GO$19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aree'!$GO$10:$GO$19</c:f>
              <c:strCache/>
            </c:strRef>
          </c:cat>
          <c:val>
            <c:numRef>
              <c:f>'Somm Maggio punt singole aree'!$GP$10:$GP$19</c:f>
              <c:numCache/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"/>
          <c:y val="0.90375"/>
          <c:w val="0.783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25"/>
          <c:y val="0.017"/>
          <c:w val="0.902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aree'!$GV$10:$GV$19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aree'!$GV$10:$GV$19</c:f>
              <c:strCache/>
            </c:strRef>
          </c:cat>
          <c:val>
            <c:numRef>
              <c:f>'Somm Maggio punt singole aree'!$GW$10:$GW$19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0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5"/>
          <c:y val="0.90375"/>
          <c:w val="0.761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17"/>
          <c:w val="0.898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aree'!$O$10:$O$19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aree'!$O$10:$O$19</c:f>
              <c:strCache/>
            </c:strRef>
          </c:cat>
          <c:val>
            <c:numRef>
              <c:f>'Somm Maggio punt singole aree'!$P$10:$P$19</c:f>
              <c:numCache/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5"/>
          <c:y val="0.90375"/>
          <c:w val="0.794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5"/>
          <c:y val="0.017"/>
          <c:w val="0.907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aree'!$V$10:$V$19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aree'!$V$10:$V$19</c:f>
              <c:strCache/>
            </c:strRef>
          </c:cat>
          <c:val>
            <c:numRef>
              <c:f>'Somm Maggio punt singole aree'!$W$10:$W$19</c:f>
              <c:numCache/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75"/>
          <c:y val="0.90375"/>
          <c:w val="0.808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3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aree'!$AC$10:$AC$19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aree'!$AC$10:$AC$19</c:f>
              <c:strCache/>
            </c:strRef>
          </c:cat>
          <c:val>
            <c:numRef>
              <c:f>'Somm Maggio punt singole aree'!$AD$10:$AD$19</c:f>
              <c:numCache/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90375"/>
          <c:w val="0.855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17"/>
          <c:w val="0.901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aree'!$AJ$10:$AJ$19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aree'!$AJ$10:$AJ$19</c:f>
              <c:strCache/>
            </c:strRef>
          </c:cat>
          <c:val>
            <c:numRef>
              <c:f>'Somm Maggio punt singole aree'!$AK$10:$AK$19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875"/>
          <c:y val="0.90375"/>
          <c:w val="0.758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17"/>
          <c:w val="0.8987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aree'!$AQ$10:$AQ$19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aree'!$AQ$10:$AQ$19</c:f>
              <c:strCache/>
            </c:strRef>
          </c:cat>
          <c:val>
            <c:numRef>
              <c:f>'Somm Maggio punt singole aree'!$AR$10:$AR$19</c:f>
              <c:numCache/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90375"/>
          <c:w val="0.750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3"/>
          <c:y val="0.017"/>
          <c:w val="0.90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'Somm Maggio punt singole aree'!$A$22</c:f>
              <c:strCache>
                <c:ptCount val="1"/>
                <c:pt idx="0">
                  <c:v>Punteggio Medio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'Somm Maggio punt singole aree'!$AX$10:$AX$19</c:f>
              <c:strCache/>
            </c:strRef>
          </c:cat>
          <c:val>
            <c:numRef>
              <c:f>'Somm Maggio punt singole aree'!$A$23:$A$32</c:f>
              <c:numCache/>
            </c:numRef>
          </c:val>
          <c:smooth val="0"/>
        </c:ser>
        <c:ser>
          <c:idx val="1"/>
          <c:order val="1"/>
          <c:tx>
            <c:strRef>
              <c:f>'Somm. Maggio punt totale'!$B$19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'Somm Maggio punt singole aree'!$AX$10:$AX$19</c:f>
              <c:strCache/>
            </c:strRef>
          </c:cat>
          <c:val>
            <c:numRef>
              <c:f>'Somm Maggio punt singole aree'!$AY$10:$AY$19</c:f>
              <c:numCache/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"/>
          <c:y val="0.90375"/>
          <c:w val="0.780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42</xdr:row>
      <xdr:rowOff>19050</xdr:rowOff>
    </xdr:from>
    <xdr:to>
      <xdr:col>63</xdr:col>
      <xdr:colOff>19050</xdr:colOff>
      <xdr:row>88</xdr:row>
      <xdr:rowOff>95250</xdr:rowOff>
    </xdr:to>
    <xdr:graphicFrame>
      <xdr:nvGraphicFramePr>
        <xdr:cNvPr id="1" name="Grafico 1"/>
        <xdr:cNvGraphicFramePr/>
      </xdr:nvGraphicFramePr>
      <xdr:xfrm>
        <a:off x="44062650" y="9601200"/>
        <a:ext cx="16792575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63</xdr:col>
      <xdr:colOff>66675</xdr:colOff>
      <xdr:row>50</xdr:row>
      <xdr:rowOff>171450</xdr:rowOff>
    </xdr:from>
    <xdr:to>
      <xdr:col>65</xdr:col>
      <xdr:colOff>552450</xdr:colOff>
      <xdr:row>53</xdr:row>
      <xdr:rowOff>28575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60902850" y="11239500"/>
          <a:ext cx="35147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percentile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63</xdr:col>
      <xdr:colOff>66675</xdr:colOff>
      <xdr:row>55</xdr:row>
      <xdr:rowOff>47625</xdr:rowOff>
    </xdr:from>
    <xdr:to>
      <xdr:col>65</xdr:col>
      <xdr:colOff>552450</xdr:colOff>
      <xdr:row>57</xdr:row>
      <xdr:rowOff>85725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60902850" y="12068175"/>
          <a:ext cx="3514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percentile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63</xdr:col>
      <xdr:colOff>47625</xdr:colOff>
      <xdr:row>58</xdr:row>
      <xdr:rowOff>104775</xdr:rowOff>
    </xdr:from>
    <xdr:to>
      <xdr:col>65</xdr:col>
      <xdr:colOff>542925</xdr:colOff>
      <xdr:row>60</xdr:row>
      <xdr:rowOff>142875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60883800" y="12696825"/>
          <a:ext cx="3524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percentile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54</xdr:col>
      <xdr:colOff>647700</xdr:colOff>
      <xdr:row>58</xdr:row>
      <xdr:rowOff>104775</xdr:rowOff>
    </xdr:from>
    <xdr:to>
      <xdr:col>63</xdr:col>
      <xdr:colOff>28575</xdr:colOff>
      <xdr:row>58</xdr:row>
      <xdr:rowOff>104775</xdr:rowOff>
    </xdr:to>
    <xdr:sp>
      <xdr:nvSpPr>
        <xdr:cNvPr id="5" name="Connettore 1 5"/>
        <xdr:cNvSpPr>
          <a:spLocks/>
        </xdr:cNvSpPr>
      </xdr:nvSpPr>
      <xdr:spPr>
        <a:xfrm>
          <a:off x="46053375" y="12696825"/>
          <a:ext cx="148113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647700</xdr:colOff>
      <xdr:row>51</xdr:row>
      <xdr:rowOff>180975</xdr:rowOff>
    </xdr:from>
    <xdr:to>
      <xdr:col>63</xdr:col>
      <xdr:colOff>38100</xdr:colOff>
      <xdr:row>51</xdr:row>
      <xdr:rowOff>180975</xdr:rowOff>
    </xdr:to>
    <xdr:sp>
      <xdr:nvSpPr>
        <xdr:cNvPr id="6" name="Connettore 1 6"/>
        <xdr:cNvSpPr>
          <a:spLocks/>
        </xdr:cNvSpPr>
      </xdr:nvSpPr>
      <xdr:spPr>
        <a:xfrm>
          <a:off x="46053375" y="11439525"/>
          <a:ext cx="14820900" cy="0"/>
        </a:xfrm>
        <a:prstGeom prst="line">
          <a:avLst/>
        </a:prstGeom>
        <a:noFill/>
        <a:ln w="444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647700</xdr:colOff>
      <xdr:row>56</xdr:row>
      <xdr:rowOff>76200</xdr:rowOff>
    </xdr:from>
    <xdr:to>
      <xdr:col>63</xdr:col>
      <xdr:colOff>38100</xdr:colOff>
      <xdr:row>56</xdr:row>
      <xdr:rowOff>76200</xdr:rowOff>
    </xdr:to>
    <xdr:sp>
      <xdr:nvSpPr>
        <xdr:cNvPr id="7" name="Connettore 1 7"/>
        <xdr:cNvSpPr>
          <a:spLocks/>
        </xdr:cNvSpPr>
      </xdr:nvSpPr>
      <xdr:spPr>
        <a:xfrm>
          <a:off x="46053375" y="12287250"/>
          <a:ext cx="14820900" cy="0"/>
        </a:xfrm>
        <a:prstGeom prst="line">
          <a:avLst/>
        </a:prstGeom>
        <a:noFill/>
        <a:ln w="444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19050</xdr:colOff>
      <xdr:row>37</xdr:row>
      <xdr:rowOff>95250</xdr:rowOff>
    </xdr:to>
    <xdr:graphicFrame>
      <xdr:nvGraphicFramePr>
        <xdr:cNvPr id="1" name="Grafico 13"/>
        <xdr:cNvGraphicFramePr/>
      </xdr:nvGraphicFramePr>
      <xdr:xfrm>
        <a:off x="2305050" y="5143500"/>
        <a:ext cx="59340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19050</xdr:colOff>
      <xdr:row>37</xdr:row>
      <xdr:rowOff>95250</xdr:rowOff>
    </xdr:to>
    <xdr:graphicFrame>
      <xdr:nvGraphicFramePr>
        <xdr:cNvPr id="2" name="Grafico 14"/>
        <xdr:cNvGraphicFramePr/>
      </xdr:nvGraphicFramePr>
      <xdr:xfrm>
        <a:off x="11172825" y="5143500"/>
        <a:ext cx="56864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20</xdr:col>
      <xdr:colOff>19050</xdr:colOff>
      <xdr:row>37</xdr:row>
      <xdr:rowOff>95250</xdr:rowOff>
    </xdr:to>
    <xdr:graphicFrame>
      <xdr:nvGraphicFramePr>
        <xdr:cNvPr id="3" name="Grafico 15"/>
        <xdr:cNvGraphicFramePr/>
      </xdr:nvGraphicFramePr>
      <xdr:xfrm>
        <a:off x="19745325" y="5143500"/>
        <a:ext cx="58102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27</xdr:col>
      <xdr:colOff>19050</xdr:colOff>
      <xdr:row>37</xdr:row>
      <xdr:rowOff>95250</xdr:rowOff>
    </xdr:to>
    <xdr:graphicFrame>
      <xdr:nvGraphicFramePr>
        <xdr:cNvPr id="4" name="Grafico 16"/>
        <xdr:cNvGraphicFramePr/>
      </xdr:nvGraphicFramePr>
      <xdr:xfrm>
        <a:off x="28432125" y="5143500"/>
        <a:ext cx="560070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21</xdr:row>
      <xdr:rowOff>0</xdr:rowOff>
    </xdr:from>
    <xdr:to>
      <xdr:col>33</xdr:col>
      <xdr:colOff>1343025</xdr:colOff>
      <xdr:row>37</xdr:row>
      <xdr:rowOff>95250</xdr:rowOff>
    </xdr:to>
    <xdr:graphicFrame>
      <xdr:nvGraphicFramePr>
        <xdr:cNvPr id="5" name="Grafico 17"/>
        <xdr:cNvGraphicFramePr/>
      </xdr:nvGraphicFramePr>
      <xdr:xfrm>
        <a:off x="36909375" y="5143500"/>
        <a:ext cx="57435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0</xdr:colOff>
      <xdr:row>21</xdr:row>
      <xdr:rowOff>0</xdr:rowOff>
    </xdr:from>
    <xdr:to>
      <xdr:col>41</xdr:col>
      <xdr:colOff>0</xdr:colOff>
      <xdr:row>37</xdr:row>
      <xdr:rowOff>95250</xdr:rowOff>
    </xdr:to>
    <xdr:graphicFrame>
      <xdr:nvGraphicFramePr>
        <xdr:cNvPr id="6" name="Grafico 18"/>
        <xdr:cNvGraphicFramePr/>
      </xdr:nvGraphicFramePr>
      <xdr:xfrm>
        <a:off x="45558075" y="5143500"/>
        <a:ext cx="5791200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42</xdr:col>
      <xdr:colOff>2295525</xdr:colOff>
      <xdr:row>21</xdr:row>
      <xdr:rowOff>0</xdr:rowOff>
    </xdr:from>
    <xdr:to>
      <xdr:col>47</xdr:col>
      <xdr:colOff>1343025</xdr:colOff>
      <xdr:row>37</xdr:row>
      <xdr:rowOff>95250</xdr:rowOff>
    </xdr:to>
    <xdr:graphicFrame>
      <xdr:nvGraphicFramePr>
        <xdr:cNvPr id="7" name="Grafico 31"/>
        <xdr:cNvGraphicFramePr/>
      </xdr:nvGraphicFramePr>
      <xdr:xfrm>
        <a:off x="54254400" y="5143500"/>
        <a:ext cx="5857875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50</xdr:col>
      <xdr:colOff>0</xdr:colOff>
      <xdr:row>21</xdr:row>
      <xdr:rowOff>0</xdr:rowOff>
    </xdr:from>
    <xdr:to>
      <xdr:col>55</xdr:col>
      <xdr:colOff>0</xdr:colOff>
      <xdr:row>37</xdr:row>
      <xdr:rowOff>95250</xdr:rowOff>
    </xdr:to>
    <xdr:graphicFrame>
      <xdr:nvGraphicFramePr>
        <xdr:cNvPr id="8" name="Grafico 8"/>
        <xdr:cNvGraphicFramePr/>
      </xdr:nvGraphicFramePr>
      <xdr:xfrm>
        <a:off x="63036450" y="5143500"/>
        <a:ext cx="57721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57</xdr:col>
      <xdr:colOff>0</xdr:colOff>
      <xdr:row>21</xdr:row>
      <xdr:rowOff>0</xdr:rowOff>
    </xdr:from>
    <xdr:to>
      <xdr:col>62</xdr:col>
      <xdr:colOff>0</xdr:colOff>
      <xdr:row>37</xdr:row>
      <xdr:rowOff>95250</xdr:rowOff>
    </xdr:to>
    <xdr:graphicFrame>
      <xdr:nvGraphicFramePr>
        <xdr:cNvPr id="9" name="Grafico 9"/>
        <xdr:cNvGraphicFramePr/>
      </xdr:nvGraphicFramePr>
      <xdr:xfrm>
        <a:off x="71761350" y="5143500"/>
        <a:ext cx="574357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64</xdr:col>
      <xdr:colOff>0</xdr:colOff>
      <xdr:row>21</xdr:row>
      <xdr:rowOff>0</xdr:rowOff>
    </xdr:from>
    <xdr:to>
      <xdr:col>69</xdr:col>
      <xdr:colOff>0</xdr:colOff>
      <xdr:row>37</xdr:row>
      <xdr:rowOff>95250</xdr:rowOff>
    </xdr:to>
    <xdr:graphicFrame>
      <xdr:nvGraphicFramePr>
        <xdr:cNvPr id="10" name="Grafico 10"/>
        <xdr:cNvGraphicFramePr/>
      </xdr:nvGraphicFramePr>
      <xdr:xfrm>
        <a:off x="80391000" y="5143500"/>
        <a:ext cx="577215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21</xdr:row>
      <xdr:rowOff>0</xdr:rowOff>
    </xdr:from>
    <xdr:to>
      <xdr:col>76</xdr:col>
      <xdr:colOff>0</xdr:colOff>
      <xdr:row>37</xdr:row>
      <xdr:rowOff>95250</xdr:rowOff>
    </xdr:to>
    <xdr:graphicFrame>
      <xdr:nvGraphicFramePr>
        <xdr:cNvPr id="11" name="Grafico 11"/>
        <xdr:cNvGraphicFramePr/>
      </xdr:nvGraphicFramePr>
      <xdr:xfrm>
        <a:off x="89030175" y="5143500"/>
        <a:ext cx="5753100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78</xdr:col>
      <xdr:colOff>0</xdr:colOff>
      <xdr:row>21</xdr:row>
      <xdr:rowOff>0</xdr:rowOff>
    </xdr:from>
    <xdr:to>
      <xdr:col>83</xdr:col>
      <xdr:colOff>0</xdr:colOff>
      <xdr:row>37</xdr:row>
      <xdr:rowOff>95250</xdr:rowOff>
    </xdr:to>
    <xdr:graphicFrame>
      <xdr:nvGraphicFramePr>
        <xdr:cNvPr id="12" name="Grafico 12"/>
        <xdr:cNvGraphicFramePr/>
      </xdr:nvGraphicFramePr>
      <xdr:xfrm>
        <a:off x="97640775" y="5143500"/>
        <a:ext cx="572452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85</xdr:col>
      <xdr:colOff>0</xdr:colOff>
      <xdr:row>21</xdr:row>
      <xdr:rowOff>0</xdr:rowOff>
    </xdr:from>
    <xdr:to>
      <xdr:col>89</xdr:col>
      <xdr:colOff>1333500</xdr:colOff>
      <xdr:row>37</xdr:row>
      <xdr:rowOff>95250</xdr:rowOff>
    </xdr:to>
    <xdr:graphicFrame>
      <xdr:nvGraphicFramePr>
        <xdr:cNvPr id="13" name="Grafico 19"/>
        <xdr:cNvGraphicFramePr/>
      </xdr:nvGraphicFramePr>
      <xdr:xfrm>
        <a:off x="106251375" y="5143500"/>
        <a:ext cx="5724525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92</xdr:col>
      <xdr:colOff>0</xdr:colOff>
      <xdr:row>21</xdr:row>
      <xdr:rowOff>0</xdr:rowOff>
    </xdr:from>
    <xdr:to>
      <xdr:col>97</xdr:col>
      <xdr:colOff>0</xdr:colOff>
      <xdr:row>37</xdr:row>
      <xdr:rowOff>95250</xdr:rowOff>
    </xdr:to>
    <xdr:graphicFrame>
      <xdr:nvGraphicFramePr>
        <xdr:cNvPr id="14" name="Grafico 20"/>
        <xdr:cNvGraphicFramePr/>
      </xdr:nvGraphicFramePr>
      <xdr:xfrm>
        <a:off x="114909600" y="5143500"/>
        <a:ext cx="5762625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99</xdr:col>
      <xdr:colOff>0</xdr:colOff>
      <xdr:row>21</xdr:row>
      <xdr:rowOff>0</xdr:rowOff>
    </xdr:from>
    <xdr:to>
      <xdr:col>104</xdr:col>
      <xdr:colOff>0</xdr:colOff>
      <xdr:row>37</xdr:row>
      <xdr:rowOff>95250</xdr:rowOff>
    </xdr:to>
    <xdr:graphicFrame>
      <xdr:nvGraphicFramePr>
        <xdr:cNvPr id="15" name="Grafico 21"/>
        <xdr:cNvGraphicFramePr/>
      </xdr:nvGraphicFramePr>
      <xdr:xfrm>
        <a:off x="123605925" y="5143500"/>
        <a:ext cx="5486400" cy="2990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106</xdr:col>
      <xdr:colOff>0</xdr:colOff>
      <xdr:row>21</xdr:row>
      <xdr:rowOff>0</xdr:rowOff>
    </xdr:from>
    <xdr:to>
      <xdr:col>111</xdr:col>
      <xdr:colOff>0</xdr:colOff>
      <xdr:row>37</xdr:row>
      <xdr:rowOff>95250</xdr:rowOff>
    </xdr:to>
    <xdr:graphicFrame>
      <xdr:nvGraphicFramePr>
        <xdr:cNvPr id="16" name="Grafico 22"/>
        <xdr:cNvGraphicFramePr/>
      </xdr:nvGraphicFramePr>
      <xdr:xfrm>
        <a:off x="132035550" y="5143500"/>
        <a:ext cx="5486400" cy="2990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113</xdr:col>
      <xdr:colOff>0</xdr:colOff>
      <xdr:row>21</xdr:row>
      <xdr:rowOff>0</xdr:rowOff>
    </xdr:from>
    <xdr:to>
      <xdr:col>118</xdr:col>
      <xdr:colOff>0</xdr:colOff>
      <xdr:row>37</xdr:row>
      <xdr:rowOff>95250</xdr:rowOff>
    </xdr:to>
    <xdr:graphicFrame>
      <xdr:nvGraphicFramePr>
        <xdr:cNvPr id="17" name="Grafico 23"/>
        <xdr:cNvGraphicFramePr/>
      </xdr:nvGraphicFramePr>
      <xdr:xfrm>
        <a:off x="140455650" y="5143500"/>
        <a:ext cx="5486400" cy="2990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120</xdr:col>
      <xdr:colOff>0</xdr:colOff>
      <xdr:row>21</xdr:row>
      <xdr:rowOff>0</xdr:rowOff>
    </xdr:from>
    <xdr:to>
      <xdr:col>125</xdr:col>
      <xdr:colOff>0</xdr:colOff>
      <xdr:row>37</xdr:row>
      <xdr:rowOff>95250</xdr:rowOff>
    </xdr:to>
    <xdr:graphicFrame>
      <xdr:nvGraphicFramePr>
        <xdr:cNvPr id="18" name="Grafico 24"/>
        <xdr:cNvGraphicFramePr/>
      </xdr:nvGraphicFramePr>
      <xdr:xfrm>
        <a:off x="148875750" y="5143500"/>
        <a:ext cx="5486400" cy="2990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127</xdr:col>
      <xdr:colOff>0</xdr:colOff>
      <xdr:row>21</xdr:row>
      <xdr:rowOff>0</xdr:rowOff>
    </xdr:from>
    <xdr:to>
      <xdr:col>132</xdr:col>
      <xdr:colOff>19050</xdr:colOff>
      <xdr:row>37</xdr:row>
      <xdr:rowOff>95250</xdr:rowOff>
    </xdr:to>
    <xdr:graphicFrame>
      <xdr:nvGraphicFramePr>
        <xdr:cNvPr id="19" name="Grafico 25"/>
        <xdr:cNvGraphicFramePr/>
      </xdr:nvGraphicFramePr>
      <xdr:xfrm>
        <a:off x="157295850" y="5143500"/>
        <a:ext cx="5619750" cy="2990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134</xdr:col>
      <xdr:colOff>0</xdr:colOff>
      <xdr:row>21</xdr:row>
      <xdr:rowOff>0</xdr:rowOff>
    </xdr:from>
    <xdr:to>
      <xdr:col>139</xdr:col>
      <xdr:colOff>0</xdr:colOff>
      <xdr:row>37</xdr:row>
      <xdr:rowOff>95250</xdr:rowOff>
    </xdr:to>
    <xdr:graphicFrame>
      <xdr:nvGraphicFramePr>
        <xdr:cNvPr id="20" name="Grafico 26"/>
        <xdr:cNvGraphicFramePr/>
      </xdr:nvGraphicFramePr>
      <xdr:xfrm>
        <a:off x="165858825" y="5143500"/>
        <a:ext cx="5486400" cy="2990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141</xdr:col>
      <xdr:colOff>0</xdr:colOff>
      <xdr:row>21</xdr:row>
      <xdr:rowOff>0</xdr:rowOff>
    </xdr:from>
    <xdr:to>
      <xdr:col>146</xdr:col>
      <xdr:colOff>0</xdr:colOff>
      <xdr:row>37</xdr:row>
      <xdr:rowOff>95250</xdr:rowOff>
    </xdr:to>
    <xdr:graphicFrame>
      <xdr:nvGraphicFramePr>
        <xdr:cNvPr id="21" name="Grafico 27"/>
        <xdr:cNvGraphicFramePr/>
      </xdr:nvGraphicFramePr>
      <xdr:xfrm>
        <a:off x="174383700" y="5143500"/>
        <a:ext cx="5753100" cy="2990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148</xdr:col>
      <xdr:colOff>0</xdr:colOff>
      <xdr:row>21</xdr:row>
      <xdr:rowOff>0</xdr:rowOff>
    </xdr:from>
    <xdr:to>
      <xdr:col>153</xdr:col>
      <xdr:colOff>0</xdr:colOff>
      <xdr:row>37</xdr:row>
      <xdr:rowOff>95250</xdr:rowOff>
    </xdr:to>
    <xdr:graphicFrame>
      <xdr:nvGraphicFramePr>
        <xdr:cNvPr id="22" name="Grafico 28"/>
        <xdr:cNvGraphicFramePr/>
      </xdr:nvGraphicFramePr>
      <xdr:xfrm>
        <a:off x="183041925" y="5143500"/>
        <a:ext cx="5772150" cy="2990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155</xdr:col>
      <xdr:colOff>0</xdr:colOff>
      <xdr:row>21</xdr:row>
      <xdr:rowOff>0</xdr:rowOff>
    </xdr:from>
    <xdr:to>
      <xdr:col>160</xdr:col>
      <xdr:colOff>0</xdr:colOff>
      <xdr:row>37</xdr:row>
      <xdr:rowOff>95250</xdr:rowOff>
    </xdr:to>
    <xdr:graphicFrame>
      <xdr:nvGraphicFramePr>
        <xdr:cNvPr id="23" name="Grafico 29"/>
        <xdr:cNvGraphicFramePr/>
      </xdr:nvGraphicFramePr>
      <xdr:xfrm>
        <a:off x="191719200" y="5143500"/>
        <a:ext cx="5791200" cy="2990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162</xdr:col>
      <xdr:colOff>0</xdr:colOff>
      <xdr:row>21</xdr:row>
      <xdr:rowOff>0</xdr:rowOff>
    </xdr:from>
    <xdr:to>
      <xdr:col>167</xdr:col>
      <xdr:colOff>0</xdr:colOff>
      <xdr:row>37</xdr:row>
      <xdr:rowOff>95250</xdr:rowOff>
    </xdr:to>
    <xdr:graphicFrame>
      <xdr:nvGraphicFramePr>
        <xdr:cNvPr id="24" name="Grafico 30"/>
        <xdr:cNvGraphicFramePr/>
      </xdr:nvGraphicFramePr>
      <xdr:xfrm>
        <a:off x="200377425" y="5143500"/>
        <a:ext cx="5772150" cy="2990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169</xdr:col>
      <xdr:colOff>0</xdr:colOff>
      <xdr:row>21</xdr:row>
      <xdr:rowOff>0</xdr:rowOff>
    </xdr:from>
    <xdr:to>
      <xdr:col>174</xdr:col>
      <xdr:colOff>0</xdr:colOff>
      <xdr:row>37</xdr:row>
      <xdr:rowOff>95250</xdr:rowOff>
    </xdr:to>
    <xdr:graphicFrame>
      <xdr:nvGraphicFramePr>
        <xdr:cNvPr id="25" name="Grafico 32"/>
        <xdr:cNvGraphicFramePr/>
      </xdr:nvGraphicFramePr>
      <xdr:xfrm>
        <a:off x="209054700" y="5143500"/>
        <a:ext cx="5772150" cy="2990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176</xdr:col>
      <xdr:colOff>0</xdr:colOff>
      <xdr:row>21</xdr:row>
      <xdr:rowOff>0</xdr:rowOff>
    </xdr:from>
    <xdr:to>
      <xdr:col>181</xdr:col>
      <xdr:colOff>0</xdr:colOff>
      <xdr:row>37</xdr:row>
      <xdr:rowOff>95250</xdr:rowOff>
    </xdr:to>
    <xdr:graphicFrame>
      <xdr:nvGraphicFramePr>
        <xdr:cNvPr id="26" name="Grafico 33"/>
        <xdr:cNvGraphicFramePr/>
      </xdr:nvGraphicFramePr>
      <xdr:xfrm>
        <a:off x="217789125" y="5143500"/>
        <a:ext cx="5705475" cy="29908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183</xdr:col>
      <xdr:colOff>0</xdr:colOff>
      <xdr:row>21</xdr:row>
      <xdr:rowOff>0</xdr:rowOff>
    </xdr:from>
    <xdr:to>
      <xdr:col>188</xdr:col>
      <xdr:colOff>0</xdr:colOff>
      <xdr:row>37</xdr:row>
      <xdr:rowOff>95250</xdr:rowOff>
    </xdr:to>
    <xdr:graphicFrame>
      <xdr:nvGraphicFramePr>
        <xdr:cNvPr id="27" name="Grafico 34"/>
        <xdr:cNvGraphicFramePr/>
      </xdr:nvGraphicFramePr>
      <xdr:xfrm>
        <a:off x="226409250" y="5143500"/>
        <a:ext cx="5772150" cy="2990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190</xdr:col>
      <xdr:colOff>0</xdr:colOff>
      <xdr:row>21</xdr:row>
      <xdr:rowOff>0</xdr:rowOff>
    </xdr:from>
    <xdr:to>
      <xdr:col>195</xdr:col>
      <xdr:colOff>0</xdr:colOff>
      <xdr:row>37</xdr:row>
      <xdr:rowOff>95250</xdr:rowOff>
    </xdr:to>
    <xdr:graphicFrame>
      <xdr:nvGraphicFramePr>
        <xdr:cNvPr id="28" name="Grafico 35"/>
        <xdr:cNvGraphicFramePr/>
      </xdr:nvGraphicFramePr>
      <xdr:xfrm>
        <a:off x="235077000" y="5143500"/>
        <a:ext cx="5705475" cy="29908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197</xdr:col>
      <xdr:colOff>0</xdr:colOff>
      <xdr:row>21</xdr:row>
      <xdr:rowOff>0</xdr:rowOff>
    </xdr:from>
    <xdr:to>
      <xdr:col>202</xdr:col>
      <xdr:colOff>0</xdr:colOff>
      <xdr:row>37</xdr:row>
      <xdr:rowOff>95250</xdr:rowOff>
    </xdr:to>
    <xdr:graphicFrame>
      <xdr:nvGraphicFramePr>
        <xdr:cNvPr id="29" name="Grafico 36"/>
        <xdr:cNvGraphicFramePr/>
      </xdr:nvGraphicFramePr>
      <xdr:xfrm>
        <a:off x="243735225" y="5143500"/>
        <a:ext cx="5753100" cy="2990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204</xdr:col>
      <xdr:colOff>0</xdr:colOff>
      <xdr:row>21</xdr:row>
      <xdr:rowOff>0</xdr:rowOff>
    </xdr:from>
    <xdr:to>
      <xdr:col>209</xdr:col>
      <xdr:colOff>0</xdr:colOff>
      <xdr:row>37</xdr:row>
      <xdr:rowOff>95250</xdr:rowOff>
    </xdr:to>
    <xdr:graphicFrame>
      <xdr:nvGraphicFramePr>
        <xdr:cNvPr id="30" name="Grafico 37"/>
        <xdr:cNvGraphicFramePr/>
      </xdr:nvGraphicFramePr>
      <xdr:xfrm>
        <a:off x="252355350" y="5143500"/>
        <a:ext cx="5724525" cy="29908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="40" zoomScaleNormal="40" zoomScalePageLayoutView="0" workbookViewId="0" topLeftCell="A1">
      <selection activeCell="G15" sqref="G15"/>
    </sheetView>
  </sheetViews>
  <sheetFormatPr defaultColWidth="9.140625" defaultRowHeight="15"/>
  <cols>
    <col min="1" max="1" width="39.7109375" style="0" customWidth="1"/>
    <col min="2" max="2" width="33.00390625" style="0" bestFit="1" customWidth="1"/>
    <col min="3" max="3" width="22.140625" style="0" bestFit="1" customWidth="1"/>
    <col min="4" max="4" width="12.8515625" style="0" bestFit="1" customWidth="1"/>
    <col min="18" max="18" width="11.8515625" style="0" customWidth="1"/>
    <col min="24" max="24" width="10.57421875" style="0" customWidth="1"/>
    <col min="25" max="26" width="10.140625" style="0" customWidth="1"/>
    <col min="27" max="27" width="10.8515625" style="0" customWidth="1"/>
    <col min="28" max="29" width="10.140625" style="0" customWidth="1"/>
    <col min="30" max="30" width="10.28125" style="0" customWidth="1"/>
    <col min="31" max="32" width="10.57421875" style="0" customWidth="1"/>
    <col min="33" max="34" width="10.8515625" style="0" customWidth="1"/>
    <col min="35" max="36" width="10.57421875" style="0" customWidth="1"/>
    <col min="37" max="37" width="10.8515625" style="0" customWidth="1"/>
    <col min="38" max="38" width="10.140625" style="0" customWidth="1"/>
    <col min="39" max="39" width="10.28125" style="0" customWidth="1"/>
    <col min="40" max="41" width="10.57421875" style="0" customWidth="1"/>
    <col min="42" max="42" width="9.8515625" style="0" customWidth="1"/>
    <col min="43" max="44" width="10.8515625" style="0" customWidth="1"/>
    <col min="45" max="45" width="10.57421875" style="0" customWidth="1"/>
    <col min="46" max="46" width="10.28125" style="0" customWidth="1"/>
    <col min="47" max="47" width="11.00390625" style="0" customWidth="1"/>
    <col min="48" max="48" width="13.7109375" style="0" bestFit="1" customWidth="1"/>
    <col min="49" max="49" width="17.7109375" style="0" customWidth="1"/>
    <col min="50" max="50" width="16.8515625" style="0" customWidth="1"/>
    <col min="51" max="51" width="32.28125" style="0" bestFit="1" customWidth="1"/>
    <col min="52" max="52" width="27.421875" style="0" bestFit="1" customWidth="1"/>
    <col min="53" max="53" width="16.57421875" style="0" customWidth="1"/>
    <col min="54" max="54" width="20.140625" style="0" customWidth="1"/>
    <col min="55" max="55" width="30.57421875" style="0" customWidth="1"/>
    <col min="56" max="56" width="25.28125" style="0" customWidth="1"/>
    <col min="57" max="57" width="25.57421875" style="0" customWidth="1"/>
    <col min="58" max="58" width="25.7109375" style="0" customWidth="1"/>
    <col min="59" max="59" width="26.421875" style="0" customWidth="1"/>
    <col min="60" max="60" width="26.00390625" style="0" customWidth="1"/>
    <col min="61" max="61" width="25.28125" style="0" customWidth="1"/>
    <col min="62" max="62" width="25.140625" style="0" customWidth="1"/>
    <col min="63" max="63" width="21.421875" style="0" customWidth="1"/>
    <col min="64" max="64" width="36.28125" style="0" customWidth="1"/>
  </cols>
  <sheetData>
    <row r="1" spans="1:9" s="35" customFormat="1" ht="17.25">
      <c r="A1" s="35" t="s">
        <v>78</v>
      </c>
      <c r="C1" s="36"/>
      <c r="D1" s="36"/>
      <c r="I1" s="35" t="s">
        <v>79</v>
      </c>
    </row>
    <row r="2" s="3" customFormat="1" ht="14.25"/>
    <row r="3" spans="1:2" s="3" customFormat="1" ht="17.25">
      <c r="A3" s="9" t="s">
        <v>76</v>
      </c>
      <c r="B3" s="34"/>
    </row>
    <row r="4" spans="1:2" s="3" customFormat="1" ht="17.25">
      <c r="A4" s="10" t="s">
        <v>88</v>
      </c>
      <c r="B4" s="34"/>
    </row>
    <row r="5" spans="1:2" s="3" customFormat="1" ht="17.25">
      <c r="A5" s="9" t="s">
        <v>89</v>
      </c>
      <c r="B5" s="34"/>
    </row>
    <row r="6" spans="1:63" ht="17.25">
      <c r="A6" s="9" t="s">
        <v>77</v>
      </c>
      <c r="B6" s="33"/>
      <c r="C6" s="3"/>
      <c r="D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7.25">
      <c r="A7" s="9" t="s">
        <v>101</v>
      </c>
      <c r="B7" s="34"/>
      <c r="C7" s="3"/>
      <c r="D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7.25">
      <c r="A8" s="9" t="s">
        <v>104</v>
      </c>
      <c r="B8" s="34"/>
      <c r="C8" s="3"/>
      <c r="D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1">
      <c r="A9" s="9" t="s">
        <v>87</v>
      </c>
      <c r="B9" s="34"/>
      <c r="C9" s="4"/>
      <c r="D9" s="4"/>
      <c r="E9" s="1"/>
      <c r="F9" s="1"/>
      <c r="G9" s="1"/>
      <c r="H9" s="101" t="s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01" t="s">
        <v>46</v>
      </c>
      <c r="AQ9" s="1"/>
      <c r="AR9" s="1"/>
      <c r="AS9" s="1"/>
      <c r="AT9" s="1"/>
      <c r="AU9" s="1"/>
      <c r="AV9" s="4"/>
      <c r="AW9" s="4"/>
      <c r="AX9" s="4"/>
      <c r="AY9" s="4"/>
      <c r="AZ9" s="4"/>
      <c r="BA9" s="4"/>
      <c r="BB9" s="17"/>
      <c r="BC9" s="17"/>
      <c r="BD9" s="53" t="s">
        <v>96</v>
      </c>
      <c r="BE9" s="54"/>
      <c r="BF9" s="54"/>
      <c r="BG9" s="53" t="s">
        <v>99</v>
      </c>
      <c r="BH9" s="54"/>
      <c r="BI9" s="54"/>
      <c r="BJ9" s="4"/>
      <c r="BK9" s="4"/>
    </row>
    <row r="10" spans="1:63" ht="21" thickBot="1">
      <c r="A10" s="4"/>
      <c r="B10" s="4"/>
      <c r="C10" s="4"/>
      <c r="D10" s="4"/>
      <c r="E10" s="11"/>
      <c r="F10" s="12"/>
      <c r="G10" s="12" t="s">
        <v>92</v>
      </c>
      <c r="H10" s="12"/>
      <c r="I10" s="12"/>
      <c r="J10" s="12"/>
      <c r="K10" s="12"/>
      <c r="L10" s="12"/>
      <c r="M10" s="13"/>
      <c r="N10" s="11" t="s">
        <v>91</v>
      </c>
      <c r="O10" s="13"/>
      <c r="P10" s="93" t="s">
        <v>107</v>
      </c>
      <c r="Q10" s="14"/>
      <c r="R10" s="13"/>
      <c r="S10" s="12" t="s">
        <v>83</v>
      </c>
      <c r="T10" s="12"/>
      <c r="U10" s="12"/>
      <c r="V10" s="12"/>
      <c r="W10" s="13"/>
      <c r="X10" s="12" t="s">
        <v>86</v>
      </c>
      <c r="Y10" s="12"/>
      <c r="Z10" s="12"/>
      <c r="AA10" s="13"/>
      <c r="AB10" s="12" t="s">
        <v>90</v>
      </c>
      <c r="AC10" s="12"/>
      <c r="AD10" s="12"/>
      <c r="AE10" s="12"/>
      <c r="AF10" s="14"/>
      <c r="AG10" s="14"/>
      <c r="AH10" s="14"/>
      <c r="AI10" s="14"/>
      <c r="AJ10" s="14"/>
      <c r="AK10" s="13"/>
      <c r="AL10" s="14" t="s">
        <v>84</v>
      </c>
      <c r="AM10" s="14"/>
      <c r="AN10" s="14"/>
      <c r="AO10" s="14"/>
      <c r="AP10" s="14"/>
      <c r="AQ10" s="14"/>
      <c r="AR10" s="13"/>
      <c r="AS10" s="12" t="s">
        <v>85</v>
      </c>
      <c r="AT10" s="12"/>
      <c r="AU10" s="13"/>
      <c r="AV10" s="5"/>
      <c r="AW10" s="5"/>
      <c r="AX10" s="6"/>
      <c r="AY10" s="18"/>
      <c r="AZ10" s="4"/>
      <c r="BA10" s="4"/>
      <c r="BB10" s="78" t="s">
        <v>68</v>
      </c>
      <c r="BC10" s="79" t="s">
        <v>69</v>
      </c>
      <c r="BD10" s="46" t="s">
        <v>97</v>
      </c>
      <c r="BE10" s="46"/>
      <c r="BF10" s="46"/>
      <c r="BG10" s="47" t="s">
        <v>98</v>
      </c>
      <c r="BH10" s="48"/>
      <c r="BI10" s="80"/>
      <c r="BJ10" s="80"/>
      <c r="BK10" s="81"/>
    </row>
    <row r="11" spans="1:64" ht="42">
      <c r="A11" s="37" t="s">
        <v>47</v>
      </c>
      <c r="B11" s="37" t="s">
        <v>0</v>
      </c>
      <c r="C11" s="37" t="s">
        <v>1</v>
      </c>
      <c r="D11" s="37" t="s">
        <v>100</v>
      </c>
      <c r="E11" s="38" t="s">
        <v>3</v>
      </c>
      <c r="F11" s="39" t="s">
        <v>4</v>
      </c>
      <c r="G11" s="39" t="s">
        <v>5</v>
      </c>
      <c r="H11" s="39" t="s">
        <v>6</v>
      </c>
      <c r="I11" s="39" t="s">
        <v>7</v>
      </c>
      <c r="J11" s="39" t="s">
        <v>8</v>
      </c>
      <c r="K11" s="39" t="s">
        <v>9</v>
      </c>
      <c r="L11" s="39" t="s">
        <v>10</v>
      </c>
      <c r="M11" s="40" t="s">
        <v>11</v>
      </c>
      <c r="N11" s="38" t="s">
        <v>12</v>
      </c>
      <c r="O11" s="40" t="s">
        <v>13</v>
      </c>
      <c r="P11" s="39" t="s">
        <v>14</v>
      </c>
      <c r="Q11" s="39" t="s">
        <v>15</v>
      </c>
      <c r="R11" s="40" t="s">
        <v>16</v>
      </c>
      <c r="S11" s="39" t="s">
        <v>17</v>
      </c>
      <c r="T11" s="39" t="s">
        <v>18</v>
      </c>
      <c r="U11" s="39" t="s">
        <v>19</v>
      </c>
      <c r="V11" s="39" t="s">
        <v>20</v>
      </c>
      <c r="W11" s="40" t="s">
        <v>21</v>
      </c>
      <c r="X11" s="39" t="s">
        <v>22</v>
      </c>
      <c r="Y11" s="39" t="s">
        <v>23</v>
      </c>
      <c r="Z11" s="39" t="s">
        <v>24</v>
      </c>
      <c r="AA11" s="40" t="s">
        <v>25</v>
      </c>
      <c r="AB11" s="39" t="s">
        <v>26</v>
      </c>
      <c r="AC11" s="39" t="s">
        <v>27</v>
      </c>
      <c r="AD11" s="39" t="s">
        <v>28</v>
      </c>
      <c r="AE11" s="39" t="s">
        <v>29</v>
      </c>
      <c r="AF11" s="39" t="s">
        <v>30</v>
      </c>
      <c r="AG11" s="39" t="s">
        <v>31</v>
      </c>
      <c r="AH11" s="39" t="s">
        <v>32</v>
      </c>
      <c r="AI11" s="39" t="s">
        <v>33</v>
      </c>
      <c r="AJ11" s="39" t="s">
        <v>34</v>
      </c>
      <c r="AK11" s="40" t="s">
        <v>35</v>
      </c>
      <c r="AL11" s="39" t="s">
        <v>36</v>
      </c>
      <c r="AM11" s="39" t="s">
        <v>37</v>
      </c>
      <c r="AN11" s="39" t="s">
        <v>38</v>
      </c>
      <c r="AO11" s="39" t="s">
        <v>39</v>
      </c>
      <c r="AP11" s="39" t="s">
        <v>40</v>
      </c>
      <c r="AQ11" s="39" t="s">
        <v>41</v>
      </c>
      <c r="AR11" s="40" t="s">
        <v>42</v>
      </c>
      <c r="AS11" s="39" t="s">
        <v>43</v>
      </c>
      <c r="AT11" s="39" t="s">
        <v>44</v>
      </c>
      <c r="AU11" s="40" t="s">
        <v>45</v>
      </c>
      <c r="AV11" s="41" t="s">
        <v>81</v>
      </c>
      <c r="AW11" s="41" t="s">
        <v>80</v>
      </c>
      <c r="AX11" s="42" t="s">
        <v>48</v>
      </c>
      <c r="AY11" s="19"/>
      <c r="AZ11" s="43" t="s">
        <v>0</v>
      </c>
      <c r="BA11" s="43" t="s">
        <v>71</v>
      </c>
      <c r="BB11" s="44" t="s">
        <v>49</v>
      </c>
      <c r="BC11" s="45" t="s">
        <v>50</v>
      </c>
      <c r="BD11" s="46" t="s">
        <v>52</v>
      </c>
      <c r="BE11" s="46" t="s">
        <v>53</v>
      </c>
      <c r="BF11" s="46" t="s">
        <v>54</v>
      </c>
      <c r="BG11" s="47" t="s">
        <v>51</v>
      </c>
      <c r="BH11" s="47" t="s">
        <v>55</v>
      </c>
      <c r="BI11" s="48" t="s">
        <v>56</v>
      </c>
      <c r="BJ11" s="47" t="s">
        <v>57</v>
      </c>
      <c r="BK11" s="47" t="s">
        <v>58</v>
      </c>
      <c r="BL11" s="106" t="s">
        <v>109</v>
      </c>
    </row>
    <row r="12" spans="1:64" ht="17.25">
      <c r="A12" s="94"/>
      <c r="B12" s="94"/>
      <c r="C12" s="95"/>
      <c r="D12" s="98"/>
      <c r="E12" s="71"/>
      <c r="F12" s="72"/>
      <c r="G12" s="72"/>
      <c r="H12" s="73"/>
      <c r="I12" s="73"/>
      <c r="J12" s="73"/>
      <c r="K12" s="73"/>
      <c r="L12" s="73"/>
      <c r="M12" s="74"/>
      <c r="N12" s="71"/>
      <c r="O12" s="74"/>
      <c r="P12" s="71"/>
      <c r="Q12" s="73"/>
      <c r="R12" s="74"/>
      <c r="S12" s="73"/>
      <c r="T12" s="73"/>
      <c r="U12" s="73"/>
      <c r="V12" s="73"/>
      <c r="W12" s="74"/>
      <c r="X12" s="73"/>
      <c r="Y12" s="73"/>
      <c r="Z12" s="73"/>
      <c r="AA12" s="74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3"/>
      <c r="AM12" s="73"/>
      <c r="AN12" s="73"/>
      <c r="AO12" s="73"/>
      <c r="AP12" s="73"/>
      <c r="AQ12" s="73"/>
      <c r="AR12" s="74"/>
      <c r="AS12" s="73"/>
      <c r="AT12" s="73"/>
      <c r="AU12" s="75"/>
      <c r="AV12" s="20">
        <f>SUM(E12:AU12)</f>
        <v>0</v>
      </c>
      <c r="AW12" s="20">
        <f>COUNT(E12:AU12)</f>
        <v>0</v>
      </c>
      <c r="AX12" s="21">
        <f>IF(AV12=0,"",(AV12/AW12)*43)</f>
      </c>
      <c r="AY12" s="22"/>
      <c r="AZ12" s="23">
        <f>IF('Somm. Maggio punt totale'!B12=0,"",'Somm. Maggio punt totale'!B12)</f>
      </c>
      <c r="BA12" s="23">
        <f>IF('Somm. Maggio punt totale'!A12=0,"",'Somm. Maggio punt totale'!A12)</f>
      </c>
      <c r="BB12" s="24">
        <f>IF(AND(42&lt;AX12,AX12&lt;=116),"X","")</f>
      </c>
      <c r="BC12" s="25">
        <f>IF(AND(116&lt;AX12,AX12&lt;=127),"X","")</f>
      </c>
      <c r="BD12" s="25">
        <f>IF(AND(127&lt;AX12,AX12&lt;=134),"X","")</f>
      </c>
      <c r="BE12" s="25">
        <f>IF(AND(134&lt;AX12,AX12&lt;=141),"X","")</f>
      </c>
      <c r="BF12" s="25">
        <f>IF(AND(141&lt;AX12,AX12&lt;=148),"X","")</f>
      </c>
      <c r="BG12" s="25">
        <f>IF(AND(148&lt;AX12,AX12&lt;=155),"X","")</f>
      </c>
      <c r="BH12" s="25">
        <f>IF(AND(155&lt;AX12,AX12&lt;=161),"X","")</f>
      </c>
      <c r="BI12" s="26">
        <f>IF(AND(161&lt;AX12,AX12&lt;=165),"X","")</f>
      </c>
      <c r="BJ12" s="27">
        <f>IF(AND(165&lt;AX12,AX12&lt;=172),"X","")</f>
      </c>
      <c r="BK12" s="70">
        <f>IF(AND(AX12=172),"X","")</f>
      </c>
      <c r="BL12" s="107"/>
    </row>
    <row r="13" spans="1:64" ht="17.25">
      <c r="A13" s="94"/>
      <c r="B13" s="94"/>
      <c r="C13" s="95"/>
      <c r="D13" s="98"/>
      <c r="E13" s="71"/>
      <c r="F13" s="72"/>
      <c r="G13" s="72"/>
      <c r="H13" s="73"/>
      <c r="I13" s="73"/>
      <c r="J13" s="73"/>
      <c r="K13" s="73"/>
      <c r="L13" s="73"/>
      <c r="M13" s="74"/>
      <c r="N13" s="71"/>
      <c r="O13" s="74"/>
      <c r="P13" s="71"/>
      <c r="Q13" s="73"/>
      <c r="R13" s="74"/>
      <c r="S13" s="73"/>
      <c r="T13" s="73"/>
      <c r="U13" s="73"/>
      <c r="V13" s="73"/>
      <c r="W13" s="74"/>
      <c r="X13" s="73"/>
      <c r="Y13" s="73"/>
      <c r="Z13" s="73"/>
      <c r="AA13" s="74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3"/>
      <c r="AM13" s="73"/>
      <c r="AN13" s="73"/>
      <c r="AO13" s="73"/>
      <c r="AP13" s="73"/>
      <c r="AQ13" s="73"/>
      <c r="AR13" s="74"/>
      <c r="AS13" s="73"/>
      <c r="AT13" s="73"/>
      <c r="AU13" s="75"/>
      <c r="AV13" s="20">
        <f aca="true" t="shared" si="0" ref="AV13:AV41">SUM(E13:AU13)</f>
        <v>0</v>
      </c>
      <c r="AW13" s="20">
        <f aca="true" t="shared" si="1" ref="AW13:AW41">COUNT(E13:AU13)</f>
        <v>0</v>
      </c>
      <c r="AX13" s="21">
        <f aca="true" t="shared" si="2" ref="AX13:AX41">IF(AV13=0,"",(AV13/AW13)*43)</f>
      </c>
      <c r="AY13" s="22"/>
      <c r="AZ13" s="23">
        <f>IF('Somm. Maggio punt totale'!B13=0,"",'Somm. Maggio punt totale'!B13)</f>
      </c>
      <c r="BA13" s="23">
        <f>IF('Somm. Maggio punt totale'!A13=0,"",'Somm. Maggio punt totale'!A13)</f>
      </c>
      <c r="BB13" s="24">
        <f aca="true" t="shared" si="3" ref="BB13:BB41">IF(AND(42&lt;AX13,AX13&lt;=116),"X","")</f>
      </c>
      <c r="BC13" s="25">
        <f aca="true" t="shared" si="4" ref="BC13:BC41">IF(AND(116&lt;AX13,AX13&lt;=127),"X","")</f>
      </c>
      <c r="BD13" s="25">
        <f aca="true" t="shared" si="5" ref="BD13:BD41">IF(AND(127&lt;AX13,AX13&lt;=134),"X","")</f>
      </c>
      <c r="BE13" s="25">
        <f aca="true" t="shared" si="6" ref="BE13:BE41">IF(AND(134&lt;AX13,AX13&lt;=141),"X","")</f>
      </c>
      <c r="BF13" s="25">
        <f aca="true" t="shared" si="7" ref="BF13:BF41">IF(AND(141&lt;AX13,AX13&lt;=148),"X","")</f>
      </c>
      <c r="BG13" s="25">
        <f aca="true" t="shared" si="8" ref="BG13:BG41">IF(AND(148&lt;AX13,AX13&lt;=155),"X","")</f>
      </c>
      <c r="BH13" s="25">
        <f aca="true" t="shared" si="9" ref="BH13:BH41">IF(AND(155&lt;AX13,AX13&lt;=161),"X","")</f>
      </c>
      <c r="BI13" s="26">
        <f aca="true" t="shared" si="10" ref="BI13:BI41">IF(AND(161&lt;AX13,AX13&lt;=165),"X","")</f>
      </c>
      <c r="BJ13" s="27">
        <f aca="true" t="shared" si="11" ref="BJ13:BJ41">IF(AND(165&lt;AX13,AX13&lt;=172),"X","")</f>
      </c>
      <c r="BK13" s="70">
        <f aca="true" t="shared" si="12" ref="BK13:BK41">IF(AND(AX13=172),"X","")</f>
      </c>
      <c r="BL13" s="107"/>
    </row>
    <row r="14" spans="1:64" ht="17.25">
      <c r="A14" s="94"/>
      <c r="B14" s="94"/>
      <c r="C14" s="95"/>
      <c r="D14" s="98"/>
      <c r="E14" s="71"/>
      <c r="F14" s="72"/>
      <c r="G14" s="72"/>
      <c r="H14" s="73"/>
      <c r="I14" s="73"/>
      <c r="J14" s="73"/>
      <c r="K14" s="73"/>
      <c r="L14" s="73"/>
      <c r="M14" s="74"/>
      <c r="N14" s="71"/>
      <c r="O14" s="74"/>
      <c r="P14" s="71"/>
      <c r="Q14" s="73"/>
      <c r="R14" s="74"/>
      <c r="S14" s="73"/>
      <c r="T14" s="73"/>
      <c r="U14" s="73"/>
      <c r="V14" s="73"/>
      <c r="W14" s="74"/>
      <c r="X14" s="73"/>
      <c r="Y14" s="73"/>
      <c r="Z14" s="73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4"/>
      <c r="AL14" s="73"/>
      <c r="AM14" s="73"/>
      <c r="AN14" s="76"/>
      <c r="AO14" s="76"/>
      <c r="AP14" s="76"/>
      <c r="AQ14" s="76"/>
      <c r="AR14" s="74"/>
      <c r="AS14" s="72"/>
      <c r="AT14" s="72"/>
      <c r="AU14" s="75"/>
      <c r="AV14" s="20">
        <f t="shared" si="0"/>
        <v>0</v>
      </c>
      <c r="AW14" s="20">
        <f t="shared" si="1"/>
        <v>0</v>
      </c>
      <c r="AX14" s="21">
        <f t="shared" si="2"/>
      </c>
      <c r="AY14" s="3"/>
      <c r="AZ14" s="23">
        <f>IF('Somm. Maggio punt totale'!B14=0,"",'Somm. Maggio punt totale'!B14)</f>
      </c>
      <c r="BA14" s="23">
        <f>IF('Somm. Maggio punt totale'!A14=0,"",'Somm. Maggio punt totale'!A14)</f>
      </c>
      <c r="BB14" s="24">
        <f t="shared" si="3"/>
      </c>
      <c r="BC14" s="25">
        <f t="shared" si="4"/>
      </c>
      <c r="BD14" s="25">
        <f t="shared" si="5"/>
      </c>
      <c r="BE14" s="25">
        <f t="shared" si="6"/>
      </c>
      <c r="BF14" s="25">
        <f t="shared" si="7"/>
      </c>
      <c r="BG14" s="25">
        <f t="shared" si="8"/>
      </c>
      <c r="BH14" s="25">
        <f t="shared" si="9"/>
      </c>
      <c r="BI14" s="26">
        <f t="shared" si="10"/>
      </c>
      <c r="BJ14" s="27">
        <f t="shared" si="11"/>
      </c>
      <c r="BK14" s="70">
        <f t="shared" si="12"/>
      </c>
      <c r="BL14" s="107"/>
    </row>
    <row r="15" spans="1:64" ht="17.25">
      <c r="A15" s="94"/>
      <c r="B15" s="94"/>
      <c r="C15" s="95"/>
      <c r="D15" s="98"/>
      <c r="E15" s="71"/>
      <c r="F15" s="72"/>
      <c r="G15" s="73"/>
      <c r="H15" s="73"/>
      <c r="I15" s="73"/>
      <c r="J15" s="73"/>
      <c r="K15" s="73"/>
      <c r="L15" s="73"/>
      <c r="M15" s="74"/>
      <c r="N15" s="71"/>
      <c r="O15" s="74"/>
      <c r="P15" s="71"/>
      <c r="Q15" s="73"/>
      <c r="R15" s="74"/>
      <c r="S15" s="73"/>
      <c r="T15" s="73"/>
      <c r="U15" s="73"/>
      <c r="V15" s="73"/>
      <c r="W15" s="74"/>
      <c r="X15" s="73"/>
      <c r="Y15" s="73"/>
      <c r="Z15" s="73"/>
      <c r="AA15" s="74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3"/>
      <c r="AM15" s="73"/>
      <c r="AN15" s="73"/>
      <c r="AO15" s="73"/>
      <c r="AP15" s="73"/>
      <c r="AQ15" s="73"/>
      <c r="AR15" s="74"/>
      <c r="AS15" s="73"/>
      <c r="AT15" s="73"/>
      <c r="AU15" s="75"/>
      <c r="AV15" s="20">
        <f t="shared" si="0"/>
        <v>0</v>
      </c>
      <c r="AW15" s="20">
        <f t="shared" si="1"/>
        <v>0</v>
      </c>
      <c r="AX15" s="21">
        <f t="shared" si="2"/>
      </c>
      <c r="AY15" s="3"/>
      <c r="AZ15" s="23">
        <f>IF('Somm. Maggio punt totale'!B15=0,"",'Somm. Maggio punt totale'!B15)</f>
      </c>
      <c r="BA15" s="23">
        <f>IF('Somm. Maggio punt totale'!A15=0,"",'Somm. Maggio punt totale'!A15)</f>
      </c>
      <c r="BB15" s="24">
        <f t="shared" si="3"/>
      </c>
      <c r="BC15" s="25">
        <f t="shared" si="4"/>
      </c>
      <c r="BD15" s="25">
        <f t="shared" si="5"/>
      </c>
      <c r="BE15" s="25">
        <f t="shared" si="6"/>
      </c>
      <c r="BF15" s="25">
        <f t="shared" si="7"/>
      </c>
      <c r="BG15" s="25">
        <f t="shared" si="8"/>
      </c>
      <c r="BH15" s="25">
        <f t="shared" si="9"/>
      </c>
      <c r="BI15" s="26">
        <f t="shared" si="10"/>
      </c>
      <c r="BJ15" s="27">
        <f t="shared" si="11"/>
      </c>
      <c r="BK15" s="70">
        <f t="shared" si="12"/>
      </c>
      <c r="BL15" s="107"/>
    </row>
    <row r="16" spans="1:64" ht="17.25">
      <c r="A16" s="94"/>
      <c r="B16" s="94"/>
      <c r="C16" s="95"/>
      <c r="D16" s="98"/>
      <c r="E16" s="71"/>
      <c r="F16" s="73"/>
      <c r="G16" s="73"/>
      <c r="H16" s="73"/>
      <c r="I16" s="73"/>
      <c r="J16" s="73"/>
      <c r="K16" s="73"/>
      <c r="L16" s="73"/>
      <c r="M16" s="74"/>
      <c r="N16" s="71"/>
      <c r="O16" s="74"/>
      <c r="P16" s="71"/>
      <c r="Q16" s="73"/>
      <c r="R16" s="74"/>
      <c r="S16" s="73"/>
      <c r="T16" s="73"/>
      <c r="U16" s="73"/>
      <c r="V16" s="73"/>
      <c r="W16" s="74"/>
      <c r="X16" s="73"/>
      <c r="Y16" s="73"/>
      <c r="Z16" s="73"/>
      <c r="AA16" s="74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3"/>
      <c r="AM16" s="73"/>
      <c r="AN16" s="73"/>
      <c r="AO16" s="73"/>
      <c r="AP16" s="73"/>
      <c r="AQ16" s="73"/>
      <c r="AR16" s="74"/>
      <c r="AS16" s="73"/>
      <c r="AT16" s="73"/>
      <c r="AU16" s="75"/>
      <c r="AV16" s="20">
        <f t="shared" si="0"/>
        <v>0</v>
      </c>
      <c r="AW16" s="20">
        <f t="shared" si="1"/>
        <v>0</v>
      </c>
      <c r="AX16" s="21">
        <f t="shared" si="2"/>
      </c>
      <c r="AY16" s="3"/>
      <c r="AZ16" s="23">
        <f>IF('Somm. Maggio punt totale'!B16=0,"",'Somm. Maggio punt totale'!B16)</f>
      </c>
      <c r="BA16" s="23">
        <f>IF('Somm. Maggio punt totale'!A16=0,"",'Somm. Maggio punt totale'!A16)</f>
      </c>
      <c r="BB16" s="24">
        <f t="shared" si="3"/>
      </c>
      <c r="BC16" s="25">
        <f t="shared" si="4"/>
      </c>
      <c r="BD16" s="25">
        <f t="shared" si="5"/>
      </c>
      <c r="BE16" s="25">
        <f t="shared" si="6"/>
      </c>
      <c r="BF16" s="25">
        <f t="shared" si="7"/>
      </c>
      <c r="BG16" s="25">
        <f t="shared" si="8"/>
      </c>
      <c r="BH16" s="25">
        <f t="shared" si="9"/>
      </c>
      <c r="BI16" s="26">
        <f t="shared" si="10"/>
      </c>
      <c r="BJ16" s="27">
        <f t="shared" si="11"/>
      </c>
      <c r="BK16" s="70">
        <f t="shared" si="12"/>
      </c>
      <c r="BL16" s="107"/>
    </row>
    <row r="17" spans="1:64" ht="17.25">
      <c r="A17" s="94"/>
      <c r="B17" s="94"/>
      <c r="C17" s="95"/>
      <c r="D17" s="98"/>
      <c r="E17" s="71"/>
      <c r="F17" s="73"/>
      <c r="G17" s="73"/>
      <c r="H17" s="73"/>
      <c r="I17" s="73"/>
      <c r="J17" s="73"/>
      <c r="K17" s="73"/>
      <c r="L17" s="73"/>
      <c r="M17" s="74"/>
      <c r="N17" s="71"/>
      <c r="O17" s="74"/>
      <c r="P17" s="71"/>
      <c r="Q17" s="73"/>
      <c r="R17" s="74"/>
      <c r="S17" s="73"/>
      <c r="T17" s="73"/>
      <c r="U17" s="73"/>
      <c r="V17" s="73"/>
      <c r="W17" s="74"/>
      <c r="X17" s="73"/>
      <c r="Y17" s="73"/>
      <c r="Z17" s="73"/>
      <c r="AA17" s="74"/>
      <c r="AB17" s="73"/>
      <c r="AC17" s="73"/>
      <c r="AD17" s="73"/>
      <c r="AE17" s="73"/>
      <c r="AF17" s="73"/>
      <c r="AG17" s="73"/>
      <c r="AH17" s="73"/>
      <c r="AI17" s="73"/>
      <c r="AJ17" s="73"/>
      <c r="AK17" s="74"/>
      <c r="AL17" s="73"/>
      <c r="AM17" s="73"/>
      <c r="AN17" s="73"/>
      <c r="AO17" s="73"/>
      <c r="AP17" s="73"/>
      <c r="AQ17" s="76"/>
      <c r="AR17" s="74"/>
      <c r="AS17" s="73"/>
      <c r="AT17" s="72"/>
      <c r="AU17" s="74"/>
      <c r="AV17" s="20">
        <f t="shared" si="0"/>
        <v>0</v>
      </c>
      <c r="AW17" s="20">
        <f t="shared" si="1"/>
        <v>0</v>
      </c>
      <c r="AX17" s="21">
        <f t="shared" si="2"/>
      </c>
      <c r="AY17" s="3"/>
      <c r="AZ17" s="23">
        <f>IF('Somm. Maggio punt totale'!B17=0,"",'Somm. Maggio punt totale'!B17)</f>
      </c>
      <c r="BA17" s="23">
        <f>IF('Somm. Maggio punt totale'!A17=0,"",'Somm. Maggio punt totale'!A17)</f>
      </c>
      <c r="BB17" s="24">
        <f t="shared" si="3"/>
      </c>
      <c r="BC17" s="25">
        <f t="shared" si="4"/>
      </c>
      <c r="BD17" s="25">
        <f t="shared" si="5"/>
      </c>
      <c r="BE17" s="25">
        <f t="shared" si="6"/>
      </c>
      <c r="BF17" s="25">
        <f t="shared" si="7"/>
      </c>
      <c r="BG17" s="25">
        <f t="shared" si="8"/>
      </c>
      <c r="BH17" s="25">
        <f t="shared" si="9"/>
      </c>
      <c r="BI17" s="26">
        <f t="shared" si="10"/>
      </c>
      <c r="BJ17" s="27">
        <f t="shared" si="11"/>
      </c>
      <c r="BK17" s="70">
        <f t="shared" si="12"/>
      </c>
      <c r="BL17" s="107"/>
    </row>
    <row r="18" spans="1:64" ht="17.25">
      <c r="A18" s="94"/>
      <c r="B18" s="94"/>
      <c r="C18" s="95"/>
      <c r="D18" s="98"/>
      <c r="E18" s="71"/>
      <c r="F18" s="72"/>
      <c r="G18" s="72"/>
      <c r="H18" s="73"/>
      <c r="I18" s="73"/>
      <c r="J18" s="72"/>
      <c r="K18" s="73"/>
      <c r="L18" s="73"/>
      <c r="M18" s="74"/>
      <c r="N18" s="71"/>
      <c r="O18" s="74"/>
      <c r="P18" s="71"/>
      <c r="Q18" s="73"/>
      <c r="R18" s="74"/>
      <c r="S18" s="72"/>
      <c r="T18" s="72"/>
      <c r="U18" s="72"/>
      <c r="V18" s="72"/>
      <c r="W18" s="74"/>
      <c r="X18" s="72"/>
      <c r="Y18" s="72"/>
      <c r="Z18" s="72"/>
      <c r="AA18" s="74"/>
      <c r="AB18" s="72"/>
      <c r="AC18" s="72"/>
      <c r="AD18" s="72"/>
      <c r="AE18" s="73"/>
      <c r="AF18" s="76"/>
      <c r="AG18" s="76"/>
      <c r="AH18" s="76"/>
      <c r="AI18" s="76"/>
      <c r="AJ18" s="76"/>
      <c r="AK18" s="74"/>
      <c r="AL18" s="76"/>
      <c r="AM18" s="76"/>
      <c r="AN18" s="76"/>
      <c r="AO18" s="76"/>
      <c r="AP18" s="76"/>
      <c r="AQ18" s="76"/>
      <c r="AR18" s="74"/>
      <c r="AS18" s="73"/>
      <c r="AT18" s="73"/>
      <c r="AU18" s="75"/>
      <c r="AV18" s="20">
        <f t="shared" si="0"/>
        <v>0</v>
      </c>
      <c r="AW18" s="20">
        <f t="shared" si="1"/>
        <v>0</v>
      </c>
      <c r="AX18" s="21">
        <f t="shared" si="2"/>
      </c>
      <c r="AY18" s="3"/>
      <c r="AZ18" s="23">
        <f>IF('Somm. Maggio punt totale'!B18=0,"",'Somm. Maggio punt totale'!B18)</f>
      </c>
      <c r="BA18" s="23">
        <f>IF('Somm. Maggio punt totale'!A18=0,"",'Somm. Maggio punt totale'!A18)</f>
      </c>
      <c r="BB18" s="24">
        <f t="shared" si="3"/>
      </c>
      <c r="BC18" s="25">
        <f t="shared" si="4"/>
      </c>
      <c r="BD18" s="25">
        <f t="shared" si="5"/>
      </c>
      <c r="BE18" s="25">
        <f t="shared" si="6"/>
      </c>
      <c r="BF18" s="25">
        <f t="shared" si="7"/>
      </c>
      <c r="BG18" s="25">
        <f t="shared" si="8"/>
      </c>
      <c r="BH18" s="25">
        <f t="shared" si="9"/>
      </c>
      <c r="BI18" s="26">
        <f t="shared" si="10"/>
      </c>
      <c r="BJ18" s="27">
        <f t="shared" si="11"/>
      </c>
      <c r="BK18" s="70">
        <f t="shared" si="12"/>
      </c>
      <c r="BL18" s="107"/>
    </row>
    <row r="19" spans="1:64" ht="17.25">
      <c r="A19" s="94"/>
      <c r="B19" s="94"/>
      <c r="C19" s="95"/>
      <c r="D19" s="98"/>
      <c r="E19" s="71"/>
      <c r="F19" s="72"/>
      <c r="G19" s="72"/>
      <c r="H19" s="73"/>
      <c r="I19" s="73"/>
      <c r="J19" s="72"/>
      <c r="K19" s="73"/>
      <c r="L19" s="73"/>
      <c r="M19" s="74"/>
      <c r="N19" s="71"/>
      <c r="O19" s="74"/>
      <c r="P19" s="71"/>
      <c r="Q19" s="73"/>
      <c r="R19" s="74"/>
      <c r="S19" s="72"/>
      <c r="T19" s="72"/>
      <c r="U19" s="72"/>
      <c r="V19" s="72"/>
      <c r="W19" s="74"/>
      <c r="X19" s="72"/>
      <c r="Y19" s="72"/>
      <c r="Z19" s="72"/>
      <c r="AA19" s="74"/>
      <c r="AB19" s="72"/>
      <c r="AC19" s="72"/>
      <c r="AD19" s="72"/>
      <c r="AE19" s="72"/>
      <c r="AF19" s="76"/>
      <c r="AG19" s="76"/>
      <c r="AH19" s="76"/>
      <c r="AI19" s="76"/>
      <c r="AJ19" s="76"/>
      <c r="AK19" s="74"/>
      <c r="AL19" s="76"/>
      <c r="AM19" s="76"/>
      <c r="AN19" s="76"/>
      <c r="AO19" s="76"/>
      <c r="AP19" s="76"/>
      <c r="AQ19" s="76"/>
      <c r="AR19" s="74"/>
      <c r="AS19" s="72"/>
      <c r="AT19" s="73"/>
      <c r="AU19" s="75"/>
      <c r="AV19" s="20">
        <f t="shared" si="0"/>
        <v>0</v>
      </c>
      <c r="AW19" s="20">
        <f t="shared" si="1"/>
        <v>0</v>
      </c>
      <c r="AX19" s="21">
        <f t="shared" si="2"/>
      </c>
      <c r="AY19" s="3"/>
      <c r="AZ19" s="23">
        <f>IF('Somm. Maggio punt totale'!B19=0,"",'Somm. Maggio punt totale'!B19)</f>
      </c>
      <c r="BA19" s="23">
        <f>IF('Somm. Maggio punt totale'!A19=0,"",'Somm. Maggio punt totale'!A19)</f>
      </c>
      <c r="BB19" s="24">
        <f t="shared" si="3"/>
      </c>
      <c r="BC19" s="25">
        <f t="shared" si="4"/>
      </c>
      <c r="BD19" s="25">
        <f t="shared" si="5"/>
      </c>
      <c r="BE19" s="25">
        <f t="shared" si="6"/>
      </c>
      <c r="BF19" s="25">
        <f t="shared" si="7"/>
      </c>
      <c r="BG19" s="25">
        <f t="shared" si="8"/>
      </c>
      <c r="BH19" s="25">
        <f t="shared" si="9"/>
      </c>
      <c r="BI19" s="26">
        <f t="shared" si="10"/>
      </c>
      <c r="BJ19" s="27">
        <f t="shared" si="11"/>
      </c>
      <c r="BK19" s="70">
        <f t="shared" si="12"/>
      </c>
      <c r="BL19" s="107"/>
    </row>
    <row r="20" spans="1:64" ht="17.25">
      <c r="A20" s="94"/>
      <c r="B20" s="94"/>
      <c r="C20" s="95"/>
      <c r="D20" s="98"/>
      <c r="E20" s="71"/>
      <c r="F20" s="72"/>
      <c r="G20" s="72"/>
      <c r="H20" s="73"/>
      <c r="I20" s="73"/>
      <c r="J20" s="72"/>
      <c r="K20" s="73"/>
      <c r="L20" s="73"/>
      <c r="M20" s="74"/>
      <c r="N20" s="71"/>
      <c r="O20" s="74"/>
      <c r="P20" s="71"/>
      <c r="Q20" s="73"/>
      <c r="R20" s="74"/>
      <c r="S20" s="72"/>
      <c r="T20" s="72"/>
      <c r="U20" s="72"/>
      <c r="V20" s="72"/>
      <c r="W20" s="74"/>
      <c r="X20" s="72"/>
      <c r="Y20" s="72"/>
      <c r="Z20" s="72"/>
      <c r="AA20" s="74"/>
      <c r="AB20" s="72"/>
      <c r="AC20" s="72"/>
      <c r="AD20" s="72"/>
      <c r="AE20" s="72"/>
      <c r="AF20" s="76"/>
      <c r="AG20" s="76"/>
      <c r="AH20" s="76"/>
      <c r="AI20" s="76"/>
      <c r="AJ20" s="76"/>
      <c r="AK20" s="74"/>
      <c r="AL20" s="76"/>
      <c r="AM20" s="76"/>
      <c r="AN20" s="76"/>
      <c r="AO20" s="76"/>
      <c r="AP20" s="76"/>
      <c r="AQ20" s="76"/>
      <c r="AR20" s="74"/>
      <c r="AS20" s="72"/>
      <c r="AT20" s="72"/>
      <c r="AU20" s="74"/>
      <c r="AV20" s="20">
        <f t="shared" si="0"/>
        <v>0</v>
      </c>
      <c r="AW20" s="20">
        <f t="shared" si="1"/>
        <v>0</v>
      </c>
      <c r="AX20" s="21">
        <f t="shared" si="2"/>
      </c>
      <c r="AY20" s="3"/>
      <c r="AZ20" s="23">
        <f>IF('Somm. Maggio punt totale'!B20=0,"",'Somm. Maggio punt totale'!B20)</f>
      </c>
      <c r="BA20" s="23">
        <f>IF('Somm. Maggio punt totale'!A20=0,"",'Somm. Maggio punt totale'!A20)</f>
      </c>
      <c r="BB20" s="24">
        <f t="shared" si="3"/>
      </c>
      <c r="BC20" s="25">
        <f t="shared" si="4"/>
      </c>
      <c r="BD20" s="25">
        <f t="shared" si="5"/>
      </c>
      <c r="BE20" s="25">
        <f t="shared" si="6"/>
      </c>
      <c r="BF20" s="25">
        <f t="shared" si="7"/>
      </c>
      <c r="BG20" s="25">
        <f t="shared" si="8"/>
      </c>
      <c r="BH20" s="25">
        <f t="shared" si="9"/>
      </c>
      <c r="BI20" s="26">
        <f t="shared" si="10"/>
      </c>
      <c r="BJ20" s="27">
        <f t="shared" si="11"/>
      </c>
      <c r="BK20" s="70">
        <f t="shared" si="12"/>
      </c>
      <c r="BL20" s="107"/>
    </row>
    <row r="21" spans="1:64" ht="17.25">
      <c r="A21" s="94"/>
      <c r="B21" s="94"/>
      <c r="C21" s="95"/>
      <c r="D21" s="98"/>
      <c r="E21" s="71"/>
      <c r="F21" s="72"/>
      <c r="G21" s="72"/>
      <c r="H21" s="73"/>
      <c r="I21" s="73"/>
      <c r="J21" s="72"/>
      <c r="K21" s="73"/>
      <c r="L21" s="73"/>
      <c r="M21" s="74"/>
      <c r="N21" s="71"/>
      <c r="O21" s="74"/>
      <c r="P21" s="71"/>
      <c r="Q21" s="73"/>
      <c r="R21" s="74"/>
      <c r="S21" s="72"/>
      <c r="T21" s="72"/>
      <c r="U21" s="72"/>
      <c r="V21" s="72"/>
      <c r="W21" s="74"/>
      <c r="X21" s="72"/>
      <c r="Y21" s="72"/>
      <c r="Z21" s="72"/>
      <c r="AA21" s="74"/>
      <c r="AB21" s="72"/>
      <c r="AC21" s="72"/>
      <c r="AD21" s="72"/>
      <c r="AE21" s="72"/>
      <c r="AF21" s="76"/>
      <c r="AG21" s="76"/>
      <c r="AH21" s="76"/>
      <c r="AI21" s="76"/>
      <c r="AJ21" s="76"/>
      <c r="AK21" s="74"/>
      <c r="AL21" s="76"/>
      <c r="AM21" s="76"/>
      <c r="AN21" s="76"/>
      <c r="AO21" s="76"/>
      <c r="AP21" s="76"/>
      <c r="AQ21" s="76"/>
      <c r="AR21" s="74"/>
      <c r="AS21" s="72"/>
      <c r="AT21" s="72"/>
      <c r="AU21" s="74"/>
      <c r="AV21" s="20">
        <f t="shared" si="0"/>
        <v>0</v>
      </c>
      <c r="AW21" s="20">
        <f t="shared" si="1"/>
        <v>0</v>
      </c>
      <c r="AX21" s="21">
        <f t="shared" si="2"/>
      </c>
      <c r="AY21" s="3"/>
      <c r="AZ21" s="23">
        <f>IF('Somm. Maggio punt totale'!B21=0,"",'Somm. Maggio punt totale'!B21)</f>
      </c>
      <c r="BA21" s="23">
        <f>IF('Somm. Maggio punt totale'!A21=0,"",'Somm. Maggio punt totale'!A21)</f>
      </c>
      <c r="BB21" s="24">
        <f t="shared" si="3"/>
      </c>
      <c r="BC21" s="25">
        <f t="shared" si="4"/>
      </c>
      <c r="BD21" s="25">
        <f t="shared" si="5"/>
      </c>
      <c r="BE21" s="25">
        <f t="shared" si="6"/>
      </c>
      <c r="BF21" s="25">
        <f t="shared" si="7"/>
      </c>
      <c r="BG21" s="25">
        <f t="shared" si="8"/>
      </c>
      <c r="BH21" s="25">
        <f t="shared" si="9"/>
      </c>
      <c r="BI21" s="26">
        <f t="shared" si="10"/>
      </c>
      <c r="BJ21" s="27">
        <f t="shared" si="11"/>
      </c>
      <c r="BK21" s="70">
        <f t="shared" si="12"/>
      </c>
      <c r="BL21" s="107"/>
    </row>
    <row r="22" spans="1:64" ht="17.25">
      <c r="A22" s="94"/>
      <c r="B22" s="94"/>
      <c r="C22" s="95"/>
      <c r="D22" s="98"/>
      <c r="E22" s="71"/>
      <c r="F22" s="72"/>
      <c r="G22" s="72"/>
      <c r="H22" s="73"/>
      <c r="I22" s="73"/>
      <c r="J22" s="72"/>
      <c r="K22" s="73"/>
      <c r="L22" s="73"/>
      <c r="M22" s="74"/>
      <c r="N22" s="71"/>
      <c r="O22" s="74"/>
      <c r="P22" s="71"/>
      <c r="Q22" s="73"/>
      <c r="R22" s="74"/>
      <c r="S22" s="72"/>
      <c r="T22" s="72"/>
      <c r="U22" s="72"/>
      <c r="V22" s="72"/>
      <c r="W22" s="74"/>
      <c r="X22" s="72"/>
      <c r="Y22" s="72"/>
      <c r="Z22" s="72"/>
      <c r="AA22" s="74"/>
      <c r="AB22" s="72"/>
      <c r="AC22" s="72"/>
      <c r="AD22" s="72"/>
      <c r="AE22" s="72"/>
      <c r="AF22" s="76"/>
      <c r="AG22" s="76"/>
      <c r="AH22" s="76"/>
      <c r="AI22" s="76"/>
      <c r="AJ22" s="76"/>
      <c r="AK22" s="74"/>
      <c r="AL22" s="76"/>
      <c r="AM22" s="76"/>
      <c r="AN22" s="76"/>
      <c r="AO22" s="76"/>
      <c r="AP22" s="76"/>
      <c r="AQ22" s="76"/>
      <c r="AR22" s="74"/>
      <c r="AS22" s="72"/>
      <c r="AT22" s="72"/>
      <c r="AU22" s="74"/>
      <c r="AV22" s="20">
        <f t="shared" si="0"/>
        <v>0</v>
      </c>
      <c r="AW22" s="20">
        <f t="shared" si="1"/>
        <v>0</v>
      </c>
      <c r="AX22" s="21">
        <f t="shared" si="2"/>
      </c>
      <c r="AY22" s="3"/>
      <c r="AZ22" s="23">
        <f>IF('Somm. Maggio punt totale'!B22=0,"",'Somm. Maggio punt totale'!B22)</f>
      </c>
      <c r="BA22" s="23">
        <f>IF('Somm. Maggio punt totale'!A22=0,"",'Somm. Maggio punt totale'!A22)</f>
      </c>
      <c r="BB22" s="24">
        <f t="shared" si="3"/>
      </c>
      <c r="BC22" s="25">
        <f t="shared" si="4"/>
      </c>
      <c r="BD22" s="25">
        <f t="shared" si="5"/>
      </c>
      <c r="BE22" s="25">
        <f t="shared" si="6"/>
      </c>
      <c r="BF22" s="25">
        <f t="shared" si="7"/>
      </c>
      <c r="BG22" s="25">
        <f t="shared" si="8"/>
      </c>
      <c r="BH22" s="25">
        <f t="shared" si="9"/>
      </c>
      <c r="BI22" s="26">
        <f t="shared" si="10"/>
      </c>
      <c r="BJ22" s="27">
        <f t="shared" si="11"/>
      </c>
      <c r="BK22" s="70">
        <f t="shared" si="12"/>
      </c>
      <c r="BL22" s="107"/>
    </row>
    <row r="23" spans="1:64" ht="17.25">
      <c r="A23" s="94"/>
      <c r="B23" s="94"/>
      <c r="C23" s="95"/>
      <c r="D23" s="98"/>
      <c r="E23" s="71"/>
      <c r="F23" s="72"/>
      <c r="G23" s="72"/>
      <c r="H23" s="73"/>
      <c r="I23" s="73"/>
      <c r="J23" s="72"/>
      <c r="K23" s="73"/>
      <c r="L23" s="73"/>
      <c r="M23" s="74"/>
      <c r="N23" s="71"/>
      <c r="O23" s="74"/>
      <c r="P23" s="71"/>
      <c r="Q23" s="73"/>
      <c r="R23" s="74"/>
      <c r="S23" s="72"/>
      <c r="T23" s="72"/>
      <c r="U23" s="72"/>
      <c r="V23" s="72"/>
      <c r="W23" s="74"/>
      <c r="X23" s="72"/>
      <c r="Y23" s="72"/>
      <c r="Z23" s="72"/>
      <c r="AA23" s="74"/>
      <c r="AB23" s="72"/>
      <c r="AC23" s="72"/>
      <c r="AD23" s="72"/>
      <c r="AE23" s="72"/>
      <c r="AF23" s="76"/>
      <c r="AG23" s="76"/>
      <c r="AH23" s="76"/>
      <c r="AI23" s="76"/>
      <c r="AJ23" s="76"/>
      <c r="AK23" s="74"/>
      <c r="AL23" s="76"/>
      <c r="AM23" s="76"/>
      <c r="AN23" s="76"/>
      <c r="AO23" s="76"/>
      <c r="AP23" s="76"/>
      <c r="AQ23" s="76"/>
      <c r="AR23" s="74"/>
      <c r="AS23" s="72"/>
      <c r="AT23" s="72"/>
      <c r="AU23" s="74"/>
      <c r="AV23" s="20">
        <f t="shared" si="0"/>
        <v>0</v>
      </c>
      <c r="AW23" s="20">
        <f t="shared" si="1"/>
        <v>0</v>
      </c>
      <c r="AX23" s="21">
        <f t="shared" si="2"/>
      </c>
      <c r="AY23" s="3"/>
      <c r="AZ23" s="23">
        <f>IF('Somm. Maggio punt totale'!B23=0,"",'Somm. Maggio punt totale'!B23)</f>
      </c>
      <c r="BA23" s="23">
        <f>IF('Somm. Maggio punt totale'!A23=0,"",'Somm. Maggio punt totale'!A23)</f>
      </c>
      <c r="BB23" s="24">
        <f t="shared" si="3"/>
      </c>
      <c r="BC23" s="27">
        <f t="shared" si="4"/>
      </c>
      <c r="BD23" s="27">
        <f t="shared" si="5"/>
      </c>
      <c r="BE23" s="27">
        <f t="shared" si="6"/>
      </c>
      <c r="BF23" s="27">
        <f t="shared" si="7"/>
      </c>
      <c r="BG23" s="27">
        <f t="shared" si="8"/>
      </c>
      <c r="BH23" s="27">
        <f t="shared" si="9"/>
      </c>
      <c r="BI23" s="27">
        <f t="shared" si="10"/>
      </c>
      <c r="BJ23" s="27">
        <f t="shared" si="11"/>
      </c>
      <c r="BK23" s="70">
        <f t="shared" si="12"/>
      </c>
      <c r="BL23" s="107"/>
    </row>
    <row r="24" spans="1:64" ht="17.25">
      <c r="A24" s="94"/>
      <c r="B24" s="94"/>
      <c r="C24" s="95"/>
      <c r="D24" s="98"/>
      <c r="E24" s="71"/>
      <c r="F24" s="72"/>
      <c r="G24" s="72"/>
      <c r="H24" s="73"/>
      <c r="I24" s="73"/>
      <c r="J24" s="72"/>
      <c r="K24" s="73"/>
      <c r="L24" s="73"/>
      <c r="M24" s="74"/>
      <c r="N24" s="71"/>
      <c r="O24" s="74"/>
      <c r="P24" s="71"/>
      <c r="Q24" s="73"/>
      <c r="R24" s="74"/>
      <c r="S24" s="72"/>
      <c r="T24" s="72"/>
      <c r="U24" s="72"/>
      <c r="V24" s="72"/>
      <c r="W24" s="74"/>
      <c r="X24" s="72"/>
      <c r="Y24" s="72"/>
      <c r="Z24" s="72"/>
      <c r="AA24" s="74"/>
      <c r="AB24" s="72"/>
      <c r="AC24" s="72"/>
      <c r="AD24" s="72"/>
      <c r="AE24" s="72"/>
      <c r="AF24" s="76"/>
      <c r="AG24" s="76"/>
      <c r="AH24" s="76"/>
      <c r="AI24" s="76"/>
      <c r="AJ24" s="76"/>
      <c r="AK24" s="74"/>
      <c r="AL24" s="76"/>
      <c r="AM24" s="76"/>
      <c r="AN24" s="76"/>
      <c r="AO24" s="76"/>
      <c r="AP24" s="76"/>
      <c r="AQ24" s="76"/>
      <c r="AR24" s="74"/>
      <c r="AS24" s="72"/>
      <c r="AT24" s="72"/>
      <c r="AU24" s="74"/>
      <c r="AV24" s="20">
        <f t="shared" si="0"/>
        <v>0</v>
      </c>
      <c r="AW24" s="20">
        <f t="shared" si="1"/>
        <v>0</v>
      </c>
      <c r="AX24" s="21">
        <f t="shared" si="2"/>
      </c>
      <c r="AY24" s="3"/>
      <c r="AZ24" s="23">
        <f>IF('Somm. Maggio punt totale'!B24=0,"",'Somm. Maggio punt totale'!B24)</f>
      </c>
      <c r="BA24" s="23">
        <f>IF('Somm. Maggio punt totale'!A24=0,"",'Somm. Maggio punt totale'!A24)</f>
      </c>
      <c r="BB24" s="24">
        <f t="shared" si="3"/>
      </c>
      <c r="BC24" s="27">
        <f t="shared" si="4"/>
      </c>
      <c r="BD24" s="27">
        <f t="shared" si="5"/>
      </c>
      <c r="BE24" s="27">
        <f t="shared" si="6"/>
      </c>
      <c r="BF24" s="27">
        <f t="shared" si="7"/>
      </c>
      <c r="BG24" s="27">
        <f t="shared" si="8"/>
      </c>
      <c r="BH24" s="27">
        <f t="shared" si="9"/>
      </c>
      <c r="BI24" s="27">
        <f t="shared" si="10"/>
      </c>
      <c r="BJ24" s="27">
        <f t="shared" si="11"/>
      </c>
      <c r="BK24" s="70">
        <f t="shared" si="12"/>
      </c>
      <c r="BL24" s="107"/>
    </row>
    <row r="25" spans="1:64" ht="17.25">
      <c r="A25" s="94"/>
      <c r="B25" s="94"/>
      <c r="C25" s="95"/>
      <c r="D25" s="98"/>
      <c r="E25" s="71"/>
      <c r="F25" s="72"/>
      <c r="G25" s="72"/>
      <c r="H25" s="73"/>
      <c r="I25" s="73"/>
      <c r="J25" s="72"/>
      <c r="K25" s="73"/>
      <c r="L25" s="73"/>
      <c r="M25" s="74"/>
      <c r="N25" s="71"/>
      <c r="O25" s="74"/>
      <c r="P25" s="71"/>
      <c r="Q25" s="73"/>
      <c r="R25" s="74"/>
      <c r="S25" s="72"/>
      <c r="T25" s="72"/>
      <c r="U25" s="72"/>
      <c r="V25" s="72"/>
      <c r="W25" s="74"/>
      <c r="X25" s="72"/>
      <c r="Y25" s="72"/>
      <c r="Z25" s="72"/>
      <c r="AA25" s="74"/>
      <c r="AB25" s="72"/>
      <c r="AC25" s="72"/>
      <c r="AD25" s="72"/>
      <c r="AE25" s="72"/>
      <c r="AF25" s="76"/>
      <c r="AG25" s="76"/>
      <c r="AH25" s="76"/>
      <c r="AI25" s="76"/>
      <c r="AJ25" s="76"/>
      <c r="AK25" s="74"/>
      <c r="AL25" s="76"/>
      <c r="AM25" s="76"/>
      <c r="AN25" s="76"/>
      <c r="AO25" s="76"/>
      <c r="AP25" s="76"/>
      <c r="AQ25" s="76"/>
      <c r="AR25" s="74"/>
      <c r="AS25" s="72"/>
      <c r="AT25" s="72"/>
      <c r="AU25" s="74"/>
      <c r="AV25" s="20">
        <f t="shared" si="0"/>
        <v>0</v>
      </c>
      <c r="AW25" s="20">
        <f t="shared" si="1"/>
        <v>0</v>
      </c>
      <c r="AX25" s="21">
        <f t="shared" si="2"/>
      </c>
      <c r="AY25" s="3"/>
      <c r="AZ25" s="23">
        <f>IF('Somm. Maggio punt totale'!B25=0,"",'Somm. Maggio punt totale'!B25)</f>
      </c>
      <c r="BA25" s="23">
        <f>IF('Somm. Maggio punt totale'!A25=0,"",'Somm. Maggio punt totale'!A25)</f>
      </c>
      <c r="BB25" s="24">
        <f t="shared" si="3"/>
      </c>
      <c r="BC25" s="27">
        <f t="shared" si="4"/>
      </c>
      <c r="BD25" s="27">
        <f t="shared" si="5"/>
      </c>
      <c r="BE25" s="27">
        <f t="shared" si="6"/>
      </c>
      <c r="BF25" s="27">
        <f t="shared" si="7"/>
      </c>
      <c r="BG25" s="27">
        <f t="shared" si="8"/>
      </c>
      <c r="BH25" s="27">
        <f t="shared" si="9"/>
      </c>
      <c r="BI25" s="27">
        <f t="shared" si="10"/>
      </c>
      <c r="BJ25" s="27">
        <f t="shared" si="11"/>
      </c>
      <c r="BK25" s="70">
        <f t="shared" si="12"/>
      </c>
      <c r="BL25" s="107"/>
    </row>
    <row r="26" spans="1:64" s="2" customFormat="1" ht="17.25">
      <c r="A26" s="94"/>
      <c r="B26" s="94"/>
      <c r="C26" s="95"/>
      <c r="D26" s="98"/>
      <c r="E26" s="71"/>
      <c r="F26" s="72"/>
      <c r="G26" s="72"/>
      <c r="H26" s="73"/>
      <c r="I26" s="73"/>
      <c r="J26" s="72"/>
      <c r="K26" s="73"/>
      <c r="L26" s="73"/>
      <c r="M26" s="74"/>
      <c r="N26" s="71"/>
      <c r="O26" s="74"/>
      <c r="P26" s="71"/>
      <c r="Q26" s="73"/>
      <c r="R26" s="74"/>
      <c r="S26" s="72"/>
      <c r="T26" s="72"/>
      <c r="U26" s="72"/>
      <c r="V26" s="72"/>
      <c r="W26" s="74"/>
      <c r="X26" s="72"/>
      <c r="Y26" s="72"/>
      <c r="Z26" s="72"/>
      <c r="AA26" s="74"/>
      <c r="AB26" s="72"/>
      <c r="AC26" s="72"/>
      <c r="AD26" s="72"/>
      <c r="AE26" s="72"/>
      <c r="AF26" s="72"/>
      <c r="AG26" s="72"/>
      <c r="AH26" s="72"/>
      <c r="AI26" s="72"/>
      <c r="AJ26" s="72"/>
      <c r="AK26" s="74"/>
      <c r="AL26" s="72"/>
      <c r="AM26" s="72"/>
      <c r="AN26" s="72"/>
      <c r="AO26" s="72"/>
      <c r="AP26" s="72"/>
      <c r="AQ26" s="72"/>
      <c r="AR26" s="74"/>
      <c r="AS26" s="72"/>
      <c r="AT26" s="72"/>
      <c r="AU26" s="74"/>
      <c r="AV26" s="20">
        <f t="shared" si="0"/>
        <v>0</v>
      </c>
      <c r="AW26" s="20">
        <f t="shared" si="1"/>
        <v>0</v>
      </c>
      <c r="AX26" s="21">
        <f t="shared" si="2"/>
      </c>
      <c r="AY26" s="28"/>
      <c r="AZ26" s="23">
        <f>IF('Somm. Maggio punt totale'!B26=0,"",'Somm. Maggio punt totale'!B26)</f>
      </c>
      <c r="BA26" s="23">
        <f>IF('Somm. Maggio punt totale'!A26=0,"",'Somm. Maggio punt totale'!A26)</f>
      </c>
      <c r="BB26" s="24">
        <f t="shared" si="3"/>
      </c>
      <c r="BC26" s="27">
        <f t="shared" si="4"/>
      </c>
      <c r="BD26" s="27">
        <f t="shared" si="5"/>
      </c>
      <c r="BE26" s="27">
        <f t="shared" si="6"/>
      </c>
      <c r="BF26" s="27">
        <f t="shared" si="7"/>
      </c>
      <c r="BG26" s="27">
        <f t="shared" si="8"/>
      </c>
      <c r="BH26" s="27">
        <f t="shared" si="9"/>
      </c>
      <c r="BI26" s="27">
        <f t="shared" si="10"/>
      </c>
      <c r="BJ26" s="27">
        <f t="shared" si="11"/>
      </c>
      <c r="BK26" s="70">
        <f t="shared" si="12"/>
      </c>
      <c r="BL26" s="107"/>
    </row>
    <row r="27" spans="1:64" ht="17.25">
      <c r="A27" s="94"/>
      <c r="B27" s="94"/>
      <c r="C27" s="95"/>
      <c r="D27" s="98"/>
      <c r="E27" s="71"/>
      <c r="F27" s="72"/>
      <c r="G27" s="72"/>
      <c r="H27" s="73"/>
      <c r="I27" s="73"/>
      <c r="J27" s="72"/>
      <c r="K27" s="73"/>
      <c r="L27" s="73"/>
      <c r="M27" s="74"/>
      <c r="N27" s="71"/>
      <c r="O27" s="74"/>
      <c r="P27" s="71"/>
      <c r="Q27" s="73"/>
      <c r="R27" s="74"/>
      <c r="S27" s="72"/>
      <c r="T27" s="72"/>
      <c r="U27" s="72"/>
      <c r="V27" s="72"/>
      <c r="W27" s="74"/>
      <c r="X27" s="72"/>
      <c r="Y27" s="72"/>
      <c r="Z27" s="72"/>
      <c r="AA27" s="74"/>
      <c r="AB27" s="72"/>
      <c r="AC27" s="72"/>
      <c r="AD27" s="72"/>
      <c r="AE27" s="72"/>
      <c r="AF27" s="76"/>
      <c r="AG27" s="76"/>
      <c r="AH27" s="76"/>
      <c r="AI27" s="76"/>
      <c r="AJ27" s="76"/>
      <c r="AK27" s="74"/>
      <c r="AL27" s="76"/>
      <c r="AM27" s="76"/>
      <c r="AN27" s="76"/>
      <c r="AO27" s="76"/>
      <c r="AP27" s="76"/>
      <c r="AQ27" s="76"/>
      <c r="AR27" s="74"/>
      <c r="AS27" s="72"/>
      <c r="AT27" s="72"/>
      <c r="AU27" s="74"/>
      <c r="AV27" s="20">
        <f t="shared" si="0"/>
        <v>0</v>
      </c>
      <c r="AW27" s="20">
        <f t="shared" si="1"/>
        <v>0</v>
      </c>
      <c r="AX27" s="21">
        <f t="shared" si="2"/>
      </c>
      <c r="AY27" s="3"/>
      <c r="AZ27" s="23">
        <f>IF('Somm. Maggio punt totale'!B27=0,"",'Somm. Maggio punt totale'!B27)</f>
      </c>
      <c r="BA27" s="23">
        <f>IF('Somm. Maggio punt totale'!A27=0,"",'Somm. Maggio punt totale'!A27)</f>
      </c>
      <c r="BB27" s="24">
        <f t="shared" si="3"/>
      </c>
      <c r="BC27" s="27">
        <f t="shared" si="4"/>
      </c>
      <c r="BD27" s="27">
        <f t="shared" si="5"/>
      </c>
      <c r="BE27" s="27">
        <f t="shared" si="6"/>
      </c>
      <c r="BF27" s="27">
        <f t="shared" si="7"/>
      </c>
      <c r="BG27" s="27">
        <f t="shared" si="8"/>
      </c>
      <c r="BH27" s="27">
        <f t="shared" si="9"/>
      </c>
      <c r="BI27" s="27">
        <f t="shared" si="10"/>
      </c>
      <c r="BJ27" s="27">
        <f t="shared" si="11"/>
      </c>
      <c r="BK27" s="70">
        <f t="shared" si="12"/>
      </c>
      <c r="BL27" s="107"/>
    </row>
    <row r="28" spans="1:64" ht="17.25">
      <c r="A28" s="94"/>
      <c r="B28" s="94"/>
      <c r="C28" s="95"/>
      <c r="D28" s="98"/>
      <c r="E28" s="71"/>
      <c r="F28" s="72"/>
      <c r="G28" s="72"/>
      <c r="H28" s="73"/>
      <c r="I28" s="73"/>
      <c r="J28" s="72"/>
      <c r="K28" s="73"/>
      <c r="L28" s="73"/>
      <c r="M28" s="74"/>
      <c r="N28" s="71"/>
      <c r="O28" s="74"/>
      <c r="P28" s="71"/>
      <c r="Q28" s="73"/>
      <c r="R28" s="74"/>
      <c r="S28" s="72"/>
      <c r="T28" s="72"/>
      <c r="U28" s="72"/>
      <c r="V28" s="72"/>
      <c r="W28" s="74"/>
      <c r="X28" s="72"/>
      <c r="Y28" s="72"/>
      <c r="Z28" s="72"/>
      <c r="AA28" s="74"/>
      <c r="AB28" s="72"/>
      <c r="AC28" s="72"/>
      <c r="AD28" s="72"/>
      <c r="AE28" s="72"/>
      <c r="AF28" s="76"/>
      <c r="AG28" s="76"/>
      <c r="AH28" s="76"/>
      <c r="AI28" s="76"/>
      <c r="AJ28" s="76"/>
      <c r="AK28" s="74"/>
      <c r="AL28" s="76"/>
      <c r="AM28" s="76"/>
      <c r="AN28" s="76"/>
      <c r="AO28" s="76"/>
      <c r="AP28" s="76"/>
      <c r="AQ28" s="76"/>
      <c r="AR28" s="74"/>
      <c r="AS28" s="72"/>
      <c r="AT28" s="72"/>
      <c r="AU28" s="74"/>
      <c r="AV28" s="20">
        <f t="shared" si="0"/>
        <v>0</v>
      </c>
      <c r="AW28" s="20">
        <f t="shared" si="1"/>
        <v>0</v>
      </c>
      <c r="AX28" s="21">
        <f t="shared" si="2"/>
      </c>
      <c r="AY28" s="3"/>
      <c r="AZ28" s="23">
        <f>IF('Somm. Maggio punt totale'!B28=0,"",'Somm. Maggio punt totale'!B28)</f>
      </c>
      <c r="BA28" s="23">
        <f>IF('Somm. Maggio punt totale'!A28=0,"",'Somm. Maggio punt totale'!A28)</f>
      </c>
      <c r="BB28" s="24">
        <f t="shared" si="3"/>
      </c>
      <c r="BC28" s="27">
        <f t="shared" si="4"/>
      </c>
      <c r="BD28" s="27">
        <f t="shared" si="5"/>
      </c>
      <c r="BE28" s="27">
        <f t="shared" si="6"/>
      </c>
      <c r="BF28" s="27">
        <f t="shared" si="7"/>
      </c>
      <c r="BG28" s="27">
        <f t="shared" si="8"/>
      </c>
      <c r="BH28" s="27">
        <f t="shared" si="9"/>
      </c>
      <c r="BI28" s="27">
        <f t="shared" si="10"/>
      </c>
      <c r="BJ28" s="27">
        <f t="shared" si="11"/>
      </c>
      <c r="BK28" s="70">
        <f t="shared" si="12"/>
      </c>
      <c r="BL28" s="107"/>
    </row>
    <row r="29" spans="1:64" ht="17.25">
      <c r="A29" s="94"/>
      <c r="B29" s="94"/>
      <c r="C29" s="95"/>
      <c r="D29" s="98"/>
      <c r="E29" s="71"/>
      <c r="F29" s="72"/>
      <c r="G29" s="72"/>
      <c r="H29" s="73"/>
      <c r="I29" s="73"/>
      <c r="J29" s="72"/>
      <c r="K29" s="73"/>
      <c r="L29" s="73"/>
      <c r="M29" s="74"/>
      <c r="N29" s="71"/>
      <c r="O29" s="74"/>
      <c r="P29" s="71"/>
      <c r="Q29" s="73"/>
      <c r="R29" s="74"/>
      <c r="S29" s="72"/>
      <c r="T29" s="72"/>
      <c r="U29" s="72"/>
      <c r="V29" s="72"/>
      <c r="W29" s="74"/>
      <c r="X29" s="72"/>
      <c r="Y29" s="72"/>
      <c r="Z29" s="72"/>
      <c r="AA29" s="74"/>
      <c r="AB29" s="72"/>
      <c r="AC29" s="72"/>
      <c r="AD29" s="72"/>
      <c r="AE29" s="72"/>
      <c r="AF29" s="76"/>
      <c r="AG29" s="76"/>
      <c r="AH29" s="76"/>
      <c r="AI29" s="76"/>
      <c r="AJ29" s="76"/>
      <c r="AK29" s="74"/>
      <c r="AL29" s="76"/>
      <c r="AM29" s="76"/>
      <c r="AN29" s="76"/>
      <c r="AO29" s="76"/>
      <c r="AP29" s="76"/>
      <c r="AQ29" s="76"/>
      <c r="AR29" s="74"/>
      <c r="AS29" s="72"/>
      <c r="AT29" s="72"/>
      <c r="AU29" s="74"/>
      <c r="AV29" s="20">
        <f t="shared" si="0"/>
        <v>0</v>
      </c>
      <c r="AW29" s="20">
        <f t="shared" si="1"/>
        <v>0</v>
      </c>
      <c r="AX29" s="21">
        <f t="shared" si="2"/>
      </c>
      <c r="AY29" s="3"/>
      <c r="AZ29" s="23">
        <f>IF('Somm. Maggio punt totale'!B29=0,"",'Somm. Maggio punt totale'!B29)</f>
      </c>
      <c r="BA29" s="23">
        <f>IF('Somm. Maggio punt totale'!A29=0,"",'Somm. Maggio punt totale'!A29)</f>
      </c>
      <c r="BB29" s="24">
        <f t="shared" si="3"/>
      </c>
      <c r="BC29" s="27">
        <f t="shared" si="4"/>
      </c>
      <c r="BD29" s="27">
        <f t="shared" si="5"/>
      </c>
      <c r="BE29" s="27">
        <f t="shared" si="6"/>
      </c>
      <c r="BF29" s="27">
        <f t="shared" si="7"/>
      </c>
      <c r="BG29" s="27">
        <f t="shared" si="8"/>
      </c>
      <c r="BH29" s="27">
        <f t="shared" si="9"/>
      </c>
      <c r="BI29" s="27">
        <f t="shared" si="10"/>
      </c>
      <c r="BJ29" s="27">
        <f t="shared" si="11"/>
      </c>
      <c r="BK29" s="70">
        <f t="shared" si="12"/>
      </c>
      <c r="BL29" s="107"/>
    </row>
    <row r="30" spans="1:64" ht="17.25">
      <c r="A30" s="94"/>
      <c r="B30" s="94"/>
      <c r="C30" s="95"/>
      <c r="D30" s="98"/>
      <c r="E30" s="71"/>
      <c r="F30" s="72"/>
      <c r="G30" s="72"/>
      <c r="H30" s="73"/>
      <c r="I30" s="73"/>
      <c r="J30" s="72"/>
      <c r="K30" s="73"/>
      <c r="L30" s="73"/>
      <c r="M30" s="74"/>
      <c r="N30" s="71"/>
      <c r="O30" s="74"/>
      <c r="P30" s="71"/>
      <c r="Q30" s="73"/>
      <c r="R30" s="74"/>
      <c r="S30" s="72"/>
      <c r="T30" s="72"/>
      <c r="U30" s="72"/>
      <c r="V30" s="72"/>
      <c r="W30" s="74"/>
      <c r="X30" s="72"/>
      <c r="Y30" s="72"/>
      <c r="Z30" s="72"/>
      <c r="AA30" s="74"/>
      <c r="AB30" s="72"/>
      <c r="AC30" s="72"/>
      <c r="AD30" s="72"/>
      <c r="AE30" s="72"/>
      <c r="AF30" s="76"/>
      <c r="AG30" s="76"/>
      <c r="AH30" s="76"/>
      <c r="AI30" s="76"/>
      <c r="AJ30" s="76"/>
      <c r="AK30" s="74"/>
      <c r="AL30" s="76"/>
      <c r="AM30" s="76"/>
      <c r="AN30" s="76"/>
      <c r="AO30" s="76"/>
      <c r="AP30" s="76"/>
      <c r="AQ30" s="76"/>
      <c r="AR30" s="74"/>
      <c r="AS30" s="72"/>
      <c r="AT30" s="72"/>
      <c r="AU30" s="74"/>
      <c r="AV30" s="20">
        <f t="shared" si="0"/>
        <v>0</v>
      </c>
      <c r="AW30" s="20">
        <f t="shared" si="1"/>
        <v>0</v>
      </c>
      <c r="AX30" s="21">
        <f t="shared" si="2"/>
      </c>
      <c r="AY30" s="3"/>
      <c r="AZ30" s="23">
        <f>IF('Somm. Maggio punt totale'!B30=0,"",'Somm. Maggio punt totale'!B30)</f>
      </c>
      <c r="BA30" s="23">
        <f>IF('Somm. Maggio punt totale'!A30=0,"",'Somm. Maggio punt totale'!A30)</f>
      </c>
      <c r="BB30" s="24">
        <f t="shared" si="3"/>
      </c>
      <c r="BC30" s="25">
        <f t="shared" si="4"/>
      </c>
      <c r="BD30" s="25">
        <f t="shared" si="5"/>
      </c>
      <c r="BE30" s="25">
        <f t="shared" si="6"/>
      </c>
      <c r="BF30" s="25">
        <f t="shared" si="7"/>
      </c>
      <c r="BG30" s="25">
        <f t="shared" si="8"/>
      </c>
      <c r="BH30" s="25">
        <f t="shared" si="9"/>
      </c>
      <c r="BI30" s="26">
        <f t="shared" si="10"/>
      </c>
      <c r="BJ30" s="27">
        <f t="shared" si="11"/>
      </c>
      <c r="BK30" s="70">
        <f t="shared" si="12"/>
      </c>
      <c r="BL30" s="107"/>
    </row>
    <row r="31" spans="1:64" ht="17.25">
      <c r="A31" s="94"/>
      <c r="B31" s="94"/>
      <c r="C31" s="95"/>
      <c r="D31" s="98"/>
      <c r="E31" s="71"/>
      <c r="F31" s="72"/>
      <c r="G31" s="72"/>
      <c r="H31" s="73"/>
      <c r="I31" s="73"/>
      <c r="J31" s="72"/>
      <c r="K31" s="73"/>
      <c r="L31" s="73"/>
      <c r="M31" s="74"/>
      <c r="N31" s="71"/>
      <c r="O31" s="74"/>
      <c r="P31" s="71"/>
      <c r="Q31" s="73"/>
      <c r="R31" s="74"/>
      <c r="S31" s="72"/>
      <c r="T31" s="72"/>
      <c r="U31" s="72"/>
      <c r="V31" s="72"/>
      <c r="W31" s="74"/>
      <c r="X31" s="72"/>
      <c r="Y31" s="72"/>
      <c r="Z31" s="72"/>
      <c r="AA31" s="74"/>
      <c r="AB31" s="72"/>
      <c r="AC31" s="72"/>
      <c r="AD31" s="72"/>
      <c r="AE31" s="72"/>
      <c r="AF31" s="76"/>
      <c r="AG31" s="76"/>
      <c r="AH31" s="76"/>
      <c r="AI31" s="76"/>
      <c r="AJ31" s="76"/>
      <c r="AK31" s="74"/>
      <c r="AL31" s="76"/>
      <c r="AM31" s="76"/>
      <c r="AN31" s="76"/>
      <c r="AO31" s="76"/>
      <c r="AP31" s="76"/>
      <c r="AQ31" s="76"/>
      <c r="AR31" s="74"/>
      <c r="AS31" s="72"/>
      <c r="AT31" s="72"/>
      <c r="AU31" s="74"/>
      <c r="AV31" s="20">
        <f t="shared" si="0"/>
        <v>0</v>
      </c>
      <c r="AW31" s="20">
        <f t="shared" si="1"/>
        <v>0</v>
      </c>
      <c r="AX31" s="21">
        <f t="shared" si="2"/>
      </c>
      <c r="AY31" s="3"/>
      <c r="AZ31" s="23">
        <f>IF('Somm. Maggio punt totale'!B31=0,"",'Somm. Maggio punt totale'!B31)</f>
      </c>
      <c r="BA31" s="23">
        <f>IF('Somm. Maggio punt totale'!A31=0,"",'Somm. Maggio punt totale'!A31)</f>
      </c>
      <c r="BB31" s="24">
        <f t="shared" si="3"/>
      </c>
      <c r="BC31" s="25">
        <f t="shared" si="4"/>
      </c>
      <c r="BD31" s="25">
        <f t="shared" si="5"/>
      </c>
      <c r="BE31" s="25">
        <f t="shared" si="6"/>
      </c>
      <c r="BF31" s="25">
        <f t="shared" si="7"/>
      </c>
      <c r="BG31" s="25">
        <f t="shared" si="8"/>
      </c>
      <c r="BH31" s="25">
        <f t="shared" si="9"/>
      </c>
      <c r="BI31" s="26">
        <f t="shared" si="10"/>
      </c>
      <c r="BJ31" s="27">
        <f t="shared" si="11"/>
      </c>
      <c r="BK31" s="70">
        <f t="shared" si="12"/>
      </c>
      <c r="BL31" s="107"/>
    </row>
    <row r="32" spans="1:64" ht="17.25">
      <c r="A32" s="94"/>
      <c r="B32" s="94"/>
      <c r="C32" s="95"/>
      <c r="D32" s="98"/>
      <c r="E32" s="71"/>
      <c r="F32" s="72"/>
      <c r="G32" s="72"/>
      <c r="H32" s="73"/>
      <c r="I32" s="73"/>
      <c r="J32" s="72"/>
      <c r="K32" s="73"/>
      <c r="L32" s="73"/>
      <c r="M32" s="74"/>
      <c r="N32" s="71"/>
      <c r="O32" s="74"/>
      <c r="P32" s="71"/>
      <c r="Q32" s="73"/>
      <c r="R32" s="74"/>
      <c r="S32" s="72"/>
      <c r="T32" s="72"/>
      <c r="U32" s="72"/>
      <c r="V32" s="72"/>
      <c r="W32" s="74"/>
      <c r="X32" s="72"/>
      <c r="Y32" s="72"/>
      <c r="Z32" s="72"/>
      <c r="AA32" s="74"/>
      <c r="AB32" s="72"/>
      <c r="AC32" s="72"/>
      <c r="AD32" s="72"/>
      <c r="AE32" s="72"/>
      <c r="AF32" s="76"/>
      <c r="AG32" s="76"/>
      <c r="AH32" s="76"/>
      <c r="AI32" s="76"/>
      <c r="AJ32" s="76"/>
      <c r="AK32" s="74"/>
      <c r="AL32" s="76"/>
      <c r="AM32" s="76"/>
      <c r="AN32" s="76"/>
      <c r="AO32" s="76"/>
      <c r="AP32" s="76"/>
      <c r="AQ32" s="76"/>
      <c r="AR32" s="74"/>
      <c r="AS32" s="72"/>
      <c r="AT32" s="72"/>
      <c r="AU32" s="74"/>
      <c r="AV32" s="20">
        <f t="shared" si="0"/>
        <v>0</v>
      </c>
      <c r="AW32" s="20">
        <f t="shared" si="1"/>
        <v>0</v>
      </c>
      <c r="AX32" s="21">
        <f t="shared" si="2"/>
      </c>
      <c r="AY32" s="3"/>
      <c r="AZ32" s="23">
        <f>IF('Somm. Maggio punt totale'!B32=0,"",'Somm. Maggio punt totale'!B32)</f>
      </c>
      <c r="BA32" s="23">
        <f>IF('Somm. Maggio punt totale'!A32=0,"",'Somm. Maggio punt totale'!A32)</f>
      </c>
      <c r="BB32" s="24">
        <f t="shared" si="3"/>
      </c>
      <c r="BC32" s="25">
        <f t="shared" si="4"/>
      </c>
      <c r="BD32" s="25">
        <f t="shared" si="5"/>
      </c>
      <c r="BE32" s="25">
        <f t="shared" si="6"/>
      </c>
      <c r="BF32" s="25">
        <f t="shared" si="7"/>
      </c>
      <c r="BG32" s="25">
        <f t="shared" si="8"/>
      </c>
      <c r="BH32" s="25">
        <f t="shared" si="9"/>
      </c>
      <c r="BI32" s="26">
        <f t="shared" si="10"/>
      </c>
      <c r="BJ32" s="27">
        <f t="shared" si="11"/>
      </c>
      <c r="BK32" s="70">
        <f t="shared" si="12"/>
      </c>
      <c r="BL32" s="107"/>
    </row>
    <row r="33" spans="1:64" ht="17.25">
      <c r="A33" s="94"/>
      <c r="B33" s="94"/>
      <c r="C33" s="95"/>
      <c r="D33" s="98"/>
      <c r="E33" s="71"/>
      <c r="F33" s="72"/>
      <c r="G33" s="72"/>
      <c r="H33" s="73"/>
      <c r="I33" s="73"/>
      <c r="J33" s="72"/>
      <c r="K33" s="73"/>
      <c r="L33" s="73"/>
      <c r="M33" s="74"/>
      <c r="N33" s="71"/>
      <c r="O33" s="74"/>
      <c r="P33" s="71"/>
      <c r="Q33" s="73"/>
      <c r="R33" s="74"/>
      <c r="S33" s="72"/>
      <c r="T33" s="72"/>
      <c r="U33" s="72"/>
      <c r="V33" s="72"/>
      <c r="W33" s="74"/>
      <c r="X33" s="72"/>
      <c r="Y33" s="72"/>
      <c r="Z33" s="72"/>
      <c r="AA33" s="74"/>
      <c r="AB33" s="72"/>
      <c r="AC33" s="72"/>
      <c r="AD33" s="72"/>
      <c r="AE33" s="72"/>
      <c r="AF33" s="76"/>
      <c r="AG33" s="76"/>
      <c r="AH33" s="76"/>
      <c r="AI33" s="76"/>
      <c r="AJ33" s="76"/>
      <c r="AK33" s="74"/>
      <c r="AL33" s="76"/>
      <c r="AM33" s="76"/>
      <c r="AN33" s="76"/>
      <c r="AO33" s="76"/>
      <c r="AP33" s="76"/>
      <c r="AQ33" s="76"/>
      <c r="AR33" s="74"/>
      <c r="AS33" s="72"/>
      <c r="AT33" s="72"/>
      <c r="AU33" s="74"/>
      <c r="AV33" s="20">
        <f t="shared" si="0"/>
        <v>0</v>
      </c>
      <c r="AW33" s="20">
        <f t="shared" si="1"/>
        <v>0</v>
      </c>
      <c r="AX33" s="21">
        <f t="shared" si="2"/>
      </c>
      <c r="AY33" s="3"/>
      <c r="AZ33" s="23">
        <f>IF('Somm. Maggio punt totale'!B33=0,"",'Somm. Maggio punt totale'!B33)</f>
      </c>
      <c r="BA33" s="23">
        <f>IF('Somm. Maggio punt totale'!A33=0,"",'Somm. Maggio punt totale'!A33)</f>
      </c>
      <c r="BB33" s="24">
        <f t="shared" si="3"/>
      </c>
      <c r="BC33" s="25">
        <f t="shared" si="4"/>
      </c>
      <c r="BD33" s="25">
        <f t="shared" si="5"/>
      </c>
      <c r="BE33" s="25">
        <f t="shared" si="6"/>
      </c>
      <c r="BF33" s="25">
        <f t="shared" si="7"/>
      </c>
      <c r="BG33" s="25">
        <f t="shared" si="8"/>
      </c>
      <c r="BH33" s="25">
        <f t="shared" si="9"/>
      </c>
      <c r="BI33" s="26">
        <f t="shared" si="10"/>
      </c>
      <c r="BJ33" s="27">
        <f t="shared" si="11"/>
      </c>
      <c r="BK33" s="70">
        <f t="shared" si="12"/>
      </c>
      <c r="BL33" s="107"/>
    </row>
    <row r="34" spans="1:64" ht="17.25">
      <c r="A34" s="94"/>
      <c r="B34" s="94"/>
      <c r="C34" s="95"/>
      <c r="D34" s="98"/>
      <c r="E34" s="71"/>
      <c r="F34" s="76"/>
      <c r="G34" s="76"/>
      <c r="H34" s="76"/>
      <c r="I34" s="76"/>
      <c r="J34" s="76"/>
      <c r="K34" s="76"/>
      <c r="L34" s="76"/>
      <c r="M34" s="74"/>
      <c r="N34" s="76"/>
      <c r="O34" s="74"/>
      <c r="P34" s="76"/>
      <c r="Q34" s="76"/>
      <c r="R34" s="74"/>
      <c r="S34" s="76"/>
      <c r="T34" s="76"/>
      <c r="U34" s="76"/>
      <c r="V34" s="76"/>
      <c r="W34" s="74"/>
      <c r="X34" s="76"/>
      <c r="Y34" s="76"/>
      <c r="Z34" s="76"/>
      <c r="AA34" s="74"/>
      <c r="AB34" s="76"/>
      <c r="AC34" s="76"/>
      <c r="AD34" s="76"/>
      <c r="AE34" s="76"/>
      <c r="AF34" s="76"/>
      <c r="AG34" s="76"/>
      <c r="AH34" s="76"/>
      <c r="AI34" s="76"/>
      <c r="AJ34" s="76"/>
      <c r="AK34" s="74"/>
      <c r="AL34" s="76"/>
      <c r="AM34" s="76"/>
      <c r="AN34" s="76"/>
      <c r="AO34" s="76"/>
      <c r="AP34" s="76"/>
      <c r="AQ34" s="76"/>
      <c r="AR34" s="74"/>
      <c r="AS34" s="76"/>
      <c r="AT34" s="76"/>
      <c r="AU34" s="74"/>
      <c r="AV34" s="20">
        <f t="shared" si="0"/>
        <v>0</v>
      </c>
      <c r="AW34" s="20">
        <f t="shared" si="1"/>
        <v>0</v>
      </c>
      <c r="AX34" s="21">
        <f t="shared" si="2"/>
      </c>
      <c r="AY34" s="3"/>
      <c r="AZ34" s="23">
        <f>IF('Somm. Maggio punt totale'!B34=0,"",'Somm. Maggio punt totale'!B34)</f>
      </c>
      <c r="BA34" s="23">
        <f>IF('Somm. Maggio punt totale'!A34=0,"",'Somm. Maggio punt totale'!A34)</f>
      </c>
      <c r="BB34" s="24">
        <f t="shared" si="3"/>
      </c>
      <c r="BC34" s="25">
        <f t="shared" si="4"/>
      </c>
      <c r="BD34" s="25">
        <f t="shared" si="5"/>
      </c>
      <c r="BE34" s="25">
        <f t="shared" si="6"/>
      </c>
      <c r="BF34" s="25">
        <f t="shared" si="7"/>
      </c>
      <c r="BG34" s="25">
        <f t="shared" si="8"/>
      </c>
      <c r="BH34" s="25">
        <f t="shared" si="9"/>
      </c>
      <c r="BI34" s="26">
        <f t="shared" si="10"/>
      </c>
      <c r="BJ34" s="27">
        <f t="shared" si="11"/>
      </c>
      <c r="BK34" s="70">
        <f t="shared" si="12"/>
      </c>
      <c r="BL34" s="107"/>
    </row>
    <row r="35" spans="1:64" ht="17.25">
      <c r="A35" s="94"/>
      <c r="B35" s="94"/>
      <c r="C35" s="95"/>
      <c r="D35" s="98"/>
      <c r="E35" s="71"/>
      <c r="F35" s="76"/>
      <c r="G35" s="76"/>
      <c r="H35" s="76"/>
      <c r="I35" s="76"/>
      <c r="J35" s="76"/>
      <c r="K35" s="76"/>
      <c r="L35" s="76"/>
      <c r="M35" s="74"/>
      <c r="N35" s="76"/>
      <c r="O35" s="74"/>
      <c r="P35" s="76"/>
      <c r="Q35" s="76"/>
      <c r="R35" s="72"/>
      <c r="S35" s="71"/>
      <c r="T35" s="76"/>
      <c r="U35" s="76"/>
      <c r="V35" s="76"/>
      <c r="W35" s="74"/>
      <c r="X35" s="76"/>
      <c r="Y35" s="76"/>
      <c r="Z35" s="76"/>
      <c r="AA35" s="74"/>
      <c r="AB35" s="76"/>
      <c r="AC35" s="76"/>
      <c r="AD35" s="76"/>
      <c r="AE35" s="76"/>
      <c r="AF35" s="76"/>
      <c r="AG35" s="76"/>
      <c r="AH35" s="76"/>
      <c r="AI35" s="76"/>
      <c r="AJ35" s="76"/>
      <c r="AK35" s="74"/>
      <c r="AL35" s="76"/>
      <c r="AM35" s="76"/>
      <c r="AN35" s="76"/>
      <c r="AO35" s="76"/>
      <c r="AP35" s="76"/>
      <c r="AQ35" s="76"/>
      <c r="AR35" s="74"/>
      <c r="AS35" s="76"/>
      <c r="AT35" s="76"/>
      <c r="AU35" s="74"/>
      <c r="AV35" s="20">
        <f t="shared" si="0"/>
        <v>0</v>
      </c>
      <c r="AW35" s="20">
        <f t="shared" si="1"/>
        <v>0</v>
      </c>
      <c r="AX35" s="21">
        <f t="shared" si="2"/>
      </c>
      <c r="AY35" s="3"/>
      <c r="AZ35" s="23">
        <f>IF('Somm. Maggio punt totale'!B35=0,"",'Somm. Maggio punt totale'!B35)</f>
      </c>
      <c r="BA35" s="23">
        <f>IF('Somm. Maggio punt totale'!A35=0,"",'Somm. Maggio punt totale'!A35)</f>
      </c>
      <c r="BB35" s="24">
        <f t="shared" si="3"/>
      </c>
      <c r="BC35" s="25">
        <f t="shared" si="4"/>
      </c>
      <c r="BD35" s="25">
        <f t="shared" si="5"/>
      </c>
      <c r="BE35" s="25">
        <f t="shared" si="6"/>
      </c>
      <c r="BF35" s="25">
        <f t="shared" si="7"/>
      </c>
      <c r="BG35" s="25">
        <f t="shared" si="8"/>
      </c>
      <c r="BH35" s="25">
        <f t="shared" si="9"/>
      </c>
      <c r="BI35" s="26">
        <f t="shared" si="10"/>
      </c>
      <c r="BJ35" s="27">
        <f t="shared" si="11"/>
      </c>
      <c r="BK35" s="70">
        <f t="shared" si="12"/>
      </c>
      <c r="BL35" s="107"/>
    </row>
    <row r="36" spans="1:64" ht="17.25">
      <c r="A36" s="94"/>
      <c r="B36" s="94"/>
      <c r="C36" s="95"/>
      <c r="D36" s="98"/>
      <c r="E36" s="71"/>
      <c r="F36" s="76"/>
      <c r="G36" s="76"/>
      <c r="H36" s="76"/>
      <c r="I36" s="76"/>
      <c r="J36" s="76"/>
      <c r="K36" s="76"/>
      <c r="L36" s="76"/>
      <c r="M36" s="74"/>
      <c r="N36" s="76"/>
      <c r="O36" s="74"/>
      <c r="P36" s="76"/>
      <c r="Q36" s="76"/>
      <c r="R36" s="72"/>
      <c r="S36" s="71"/>
      <c r="T36" s="76"/>
      <c r="U36" s="76"/>
      <c r="V36" s="76"/>
      <c r="W36" s="74"/>
      <c r="X36" s="76"/>
      <c r="Y36" s="76"/>
      <c r="Z36" s="76"/>
      <c r="AA36" s="74"/>
      <c r="AB36" s="76"/>
      <c r="AC36" s="76"/>
      <c r="AD36" s="76"/>
      <c r="AE36" s="76"/>
      <c r="AF36" s="76"/>
      <c r="AG36" s="76"/>
      <c r="AH36" s="76"/>
      <c r="AI36" s="76"/>
      <c r="AJ36" s="76"/>
      <c r="AK36" s="74"/>
      <c r="AL36" s="76"/>
      <c r="AM36" s="76"/>
      <c r="AN36" s="76"/>
      <c r="AO36" s="76"/>
      <c r="AP36" s="76"/>
      <c r="AQ36" s="76"/>
      <c r="AR36" s="74"/>
      <c r="AS36" s="76"/>
      <c r="AT36" s="76"/>
      <c r="AU36" s="74"/>
      <c r="AV36" s="20">
        <f t="shared" si="0"/>
        <v>0</v>
      </c>
      <c r="AW36" s="20">
        <f t="shared" si="1"/>
        <v>0</v>
      </c>
      <c r="AX36" s="21">
        <f t="shared" si="2"/>
      </c>
      <c r="AY36" s="3"/>
      <c r="AZ36" s="23">
        <f>IF('Somm. Maggio punt totale'!B36=0,"",'Somm. Maggio punt totale'!B36)</f>
      </c>
      <c r="BA36" s="23">
        <f>IF('Somm. Maggio punt totale'!A36=0,"",'Somm. Maggio punt totale'!A36)</f>
      </c>
      <c r="BB36" s="24">
        <f t="shared" si="3"/>
      </c>
      <c r="BC36" s="25">
        <f t="shared" si="4"/>
      </c>
      <c r="BD36" s="25">
        <f t="shared" si="5"/>
      </c>
      <c r="BE36" s="25">
        <f t="shared" si="6"/>
      </c>
      <c r="BF36" s="25">
        <f t="shared" si="7"/>
      </c>
      <c r="BG36" s="25">
        <f t="shared" si="8"/>
      </c>
      <c r="BH36" s="25">
        <f t="shared" si="9"/>
      </c>
      <c r="BI36" s="26">
        <f t="shared" si="10"/>
      </c>
      <c r="BJ36" s="27">
        <f t="shared" si="11"/>
      </c>
      <c r="BK36" s="70">
        <f t="shared" si="12"/>
      </c>
      <c r="BL36" s="107"/>
    </row>
    <row r="37" spans="1:64" ht="17.25">
      <c r="A37" s="94"/>
      <c r="B37" s="94"/>
      <c r="C37" s="95"/>
      <c r="D37" s="98"/>
      <c r="E37" s="71"/>
      <c r="F37" s="76"/>
      <c r="G37" s="76"/>
      <c r="H37" s="76"/>
      <c r="I37" s="76"/>
      <c r="J37" s="76"/>
      <c r="K37" s="76"/>
      <c r="L37" s="76"/>
      <c r="M37" s="74"/>
      <c r="N37" s="76"/>
      <c r="O37" s="74"/>
      <c r="P37" s="76"/>
      <c r="Q37" s="76"/>
      <c r="R37" s="72"/>
      <c r="S37" s="71"/>
      <c r="T37" s="76"/>
      <c r="U37" s="76"/>
      <c r="V37" s="76"/>
      <c r="W37" s="72"/>
      <c r="X37" s="71"/>
      <c r="Y37" s="76"/>
      <c r="Z37" s="76"/>
      <c r="AA37" s="72"/>
      <c r="AB37" s="71"/>
      <c r="AC37" s="76"/>
      <c r="AD37" s="76"/>
      <c r="AE37" s="76"/>
      <c r="AF37" s="76"/>
      <c r="AG37" s="76"/>
      <c r="AH37" s="76"/>
      <c r="AI37" s="76"/>
      <c r="AJ37" s="76"/>
      <c r="AK37" s="74"/>
      <c r="AL37" s="76"/>
      <c r="AM37" s="76"/>
      <c r="AN37" s="76"/>
      <c r="AO37" s="76"/>
      <c r="AP37" s="76"/>
      <c r="AQ37" s="76"/>
      <c r="AR37" s="74"/>
      <c r="AS37" s="76"/>
      <c r="AT37" s="76"/>
      <c r="AU37" s="74"/>
      <c r="AV37" s="20">
        <f t="shared" si="0"/>
        <v>0</v>
      </c>
      <c r="AW37" s="20">
        <f t="shared" si="1"/>
        <v>0</v>
      </c>
      <c r="AX37" s="21">
        <f t="shared" si="2"/>
      </c>
      <c r="AY37" s="3"/>
      <c r="AZ37" s="23">
        <f>IF('Somm. Maggio punt totale'!B37=0,"",'Somm. Maggio punt totale'!B37)</f>
      </c>
      <c r="BA37" s="23">
        <f>IF('Somm. Maggio punt totale'!A37=0,"",'Somm. Maggio punt totale'!A37)</f>
      </c>
      <c r="BB37" s="24">
        <f t="shared" si="3"/>
      </c>
      <c r="BC37" s="25">
        <f t="shared" si="4"/>
      </c>
      <c r="BD37" s="25">
        <f t="shared" si="5"/>
      </c>
      <c r="BE37" s="25">
        <f t="shared" si="6"/>
      </c>
      <c r="BF37" s="25">
        <f t="shared" si="7"/>
      </c>
      <c r="BG37" s="25">
        <f t="shared" si="8"/>
      </c>
      <c r="BH37" s="25">
        <f t="shared" si="9"/>
      </c>
      <c r="BI37" s="26">
        <f t="shared" si="10"/>
      </c>
      <c r="BJ37" s="27">
        <f t="shared" si="11"/>
      </c>
      <c r="BK37" s="70">
        <f t="shared" si="12"/>
      </c>
      <c r="BL37" s="107"/>
    </row>
    <row r="38" spans="1:64" ht="17.25">
      <c r="A38" s="94"/>
      <c r="B38" s="94"/>
      <c r="C38" s="95"/>
      <c r="D38" s="98"/>
      <c r="E38" s="71"/>
      <c r="F38" s="76"/>
      <c r="G38" s="76"/>
      <c r="H38" s="76"/>
      <c r="I38" s="76"/>
      <c r="J38" s="76"/>
      <c r="K38" s="76"/>
      <c r="L38" s="76"/>
      <c r="M38" s="72"/>
      <c r="N38" s="71"/>
      <c r="O38" s="74"/>
      <c r="P38" s="76"/>
      <c r="Q38" s="76"/>
      <c r="R38" s="72"/>
      <c r="S38" s="71"/>
      <c r="T38" s="76"/>
      <c r="U38" s="76"/>
      <c r="V38" s="76"/>
      <c r="W38" s="72"/>
      <c r="X38" s="71"/>
      <c r="Y38" s="76"/>
      <c r="Z38" s="76"/>
      <c r="AA38" s="72"/>
      <c r="AB38" s="71"/>
      <c r="AC38" s="76"/>
      <c r="AD38" s="76"/>
      <c r="AE38" s="76"/>
      <c r="AF38" s="76"/>
      <c r="AG38" s="76"/>
      <c r="AH38" s="76"/>
      <c r="AI38" s="76"/>
      <c r="AJ38" s="76"/>
      <c r="AK38" s="74"/>
      <c r="AL38" s="76"/>
      <c r="AM38" s="76"/>
      <c r="AN38" s="76"/>
      <c r="AO38" s="76"/>
      <c r="AP38" s="76"/>
      <c r="AQ38" s="76"/>
      <c r="AR38" s="74"/>
      <c r="AS38" s="76"/>
      <c r="AT38" s="76"/>
      <c r="AU38" s="74"/>
      <c r="AV38" s="20">
        <f t="shared" si="0"/>
        <v>0</v>
      </c>
      <c r="AW38" s="20">
        <f t="shared" si="1"/>
        <v>0</v>
      </c>
      <c r="AX38" s="21">
        <f t="shared" si="2"/>
      </c>
      <c r="AY38" s="3"/>
      <c r="AZ38" s="23">
        <f>IF('Somm. Maggio punt totale'!B38=0,"",'Somm. Maggio punt totale'!B38)</f>
      </c>
      <c r="BA38" s="23">
        <f>IF('Somm. Maggio punt totale'!A38=0,"",'Somm. Maggio punt totale'!A38)</f>
      </c>
      <c r="BB38" s="24">
        <f t="shared" si="3"/>
      </c>
      <c r="BC38" s="25">
        <f t="shared" si="4"/>
      </c>
      <c r="BD38" s="25">
        <f t="shared" si="5"/>
      </c>
      <c r="BE38" s="25">
        <f t="shared" si="6"/>
      </c>
      <c r="BF38" s="25">
        <f t="shared" si="7"/>
      </c>
      <c r="BG38" s="25">
        <f t="shared" si="8"/>
      </c>
      <c r="BH38" s="25">
        <f t="shared" si="9"/>
      </c>
      <c r="BI38" s="26">
        <f t="shared" si="10"/>
      </c>
      <c r="BJ38" s="27">
        <f t="shared" si="11"/>
      </c>
      <c r="BK38" s="70">
        <f t="shared" si="12"/>
      </c>
      <c r="BL38" s="107"/>
    </row>
    <row r="39" spans="1:64" s="2" customFormat="1" ht="17.25">
      <c r="A39" s="94"/>
      <c r="B39" s="94"/>
      <c r="C39" s="95"/>
      <c r="D39" s="98"/>
      <c r="E39" s="71"/>
      <c r="F39" s="72"/>
      <c r="G39" s="72"/>
      <c r="H39" s="72"/>
      <c r="I39" s="72"/>
      <c r="J39" s="72"/>
      <c r="K39" s="72"/>
      <c r="L39" s="72"/>
      <c r="M39" s="72"/>
      <c r="N39" s="71"/>
      <c r="O39" s="72"/>
      <c r="P39" s="71"/>
      <c r="Q39" s="72"/>
      <c r="R39" s="72"/>
      <c r="S39" s="71"/>
      <c r="T39" s="72"/>
      <c r="U39" s="72"/>
      <c r="V39" s="72"/>
      <c r="W39" s="72"/>
      <c r="X39" s="71"/>
      <c r="Y39" s="72"/>
      <c r="Z39" s="72"/>
      <c r="AA39" s="72"/>
      <c r="AB39" s="71"/>
      <c r="AC39" s="72"/>
      <c r="AD39" s="72"/>
      <c r="AE39" s="72"/>
      <c r="AF39" s="72"/>
      <c r="AG39" s="72"/>
      <c r="AH39" s="72"/>
      <c r="AI39" s="72"/>
      <c r="AJ39" s="72"/>
      <c r="AK39" s="74"/>
      <c r="AL39" s="72"/>
      <c r="AM39" s="72"/>
      <c r="AN39" s="72"/>
      <c r="AO39" s="72"/>
      <c r="AP39" s="72"/>
      <c r="AQ39" s="72"/>
      <c r="AR39" s="74"/>
      <c r="AS39" s="72"/>
      <c r="AT39" s="72"/>
      <c r="AU39" s="74"/>
      <c r="AV39" s="20">
        <f t="shared" si="0"/>
        <v>0</v>
      </c>
      <c r="AW39" s="20">
        <f t="shared" si="1"/>
        <v>0</v>
      </c>
      <c r="AX39" s="21">
        <f t="shared" si="2"/>
      </c>
      <c r="AY39" s="28"/>
      <c r="AZ39" s="23">
        <f>IF('Somm. Maggio punt totale'!B39=0,"",'Somm. Maggio punt totale'!B39)</f>
      </c>
      <c r="BA39" s="23">
        <f>IF('Somm. Maggio punt totale'!A39=0,"",'Somm. Maggio punt totale'!A39)</f>
      </c>
      <c r="BB39" s="24">
        <f t="shared" si="3"/>
      </c>
      <c r="BC39" s="27">
        <f t="shared" si="4"/>
      </c>
      <c r="BD39" s="27">
        <f t="shared" si="5"/>
      </c>
      <c r="BE39" s="27">
        <f t="shared" si="6"/>
      </c>
      <c r="BF39" s="27">
        <f t="shared" si="7"/>
      </c>
      <c r="BG39" s="27">
        <f t="shared" si="8"/>
      </c>
      <c r="BH39" s="27">
        <f t="shared" si="9"/>
      </c>
      <c r="BI39" s="27">
        <f t="shared" si="10"/>
      </c>
      <c r="BJ39" s="27">
        <f t="shared" si="11"/>
      </c>
      <c r="BK39" s="70">
        <f t="shared" si="12"/>
      </c>
      <c r="BL39" s="107"/>
    </row>
    <row r="40" spans="1:64" ht="17.25">
      <c r="A40" s="94"/>
      <c r="B40" s="94"/>
      <c r="C40" s="95"/>
      <c r="D40" s="98"/>
      <c r="E40" s="71"/>
      <c r="F40" s="76"/>
      <c r="G40" s="76"/>
      <c r="H40" s="76"/>
      <c r="I40" s="76"/>
      <c r="J40" s="76"/>
      <c r="K40" s="76"/>
      <c r="L40" s="76"/>
      <c r="M40" s="76"/>
      <c r="N40" s="71"/>
      <c r="O40" s="76"/>
      <c r="P40" s="71"/>
      <c r="Q40" s="76"/>
      <c r="R40" s="76"/>
      <c r="S40" s="71"/>
      <c r="T40" s="76"/>
      <c r="U40" s="76"/>
      <c r="V40" s="76"/>
      <c r="W40" s="76"/>
      <c r="X40" s="71"/>
      <c r="Y40" s="76"/>
      <c r="Z40" s="76"/>
      <c r="AA40" s="76"/>
      <c r="AB40" s="71"/>
      <c r="AC40" s="76"/>
      <c r="AD40" s="76"/>
      <c r="AE40" s="76"/>
      <c r="AF40" s="76"/>
      <c r="AG40" s="76"/>
      <c r="AH40" s="76"/>
      <c r="AI40" s="76"/>
      <c r="AJ40" s="76"/>
      <c r="AK40" s="74"/>
      <c r="AL40" s="76"/>
      <c r="AM40" s="76"/>
      <c r="AN40" s="76"/>
      <c r="AO40" s="76"/>
      <c r="AP40" s="76"/>
      <c r="AQ40" s="76"/>
      <c r="AR40" s="74"/>
      <c r="AS40" s="76"/>
      <c r="AT40" s="76"/>
      <c r="AU40" s="74"/>
      <c r="AV40" s="20">
        <f t="shared" si="0"/>
        <v>0</v>
      </c>
      <c r="AW40" s="20">
        <f t="shared" si="1"/>
        <v>0</v>
      </c>
      <c r="AX40" s="21">
        <f t="shared" si="2"/>
      </c>
      <c r="AY40" s="3"/>
      <c r="AZ40" s="23">
        <f>IF('Somm. Maggio punt totale'!B40=0,"",'Somm. Maggio punt totale'!B40)</f>
      </c>
      <c r="BA40" s="23">
        <f>IF('Somm. Maggio punt totale'!A40=0,"",'Somm. Maggio punt totale'!A40)</f>
      </c>
      <c r="BB40" s="24">
        <f t="shared" si="3"/>
      </c>
      <c r="BC40" s="27">
        <f t="shared" si="4"/>
      </c>
      <c r="BD40" s="27">
        <f t="shared" si="5"/>
      </c>
      <c r="BE40" s="27">
        <f t="shared" si="6"/>
      </c>
      <c r="BF40" s="27">
        <f t="shared" si="7"/>
      </c>
      <c r="BG40" s="27">
        <f t="shared" si="8"/>
      </c>
      <c r="BH40" s="27">
        <f t="shared" si="9"/>
      </c>
      <c r="BI40" s="27">
        <f t="shared" si="10"/>
      </c>
      <c r="BJ40" s="27">
        <f t="shared" si="11"/>
      </c>
      <c r="BK40" s="70">
        <f t="shared" si="12"/>
      </c>
      <c r="BL40" s="107"/>
    </row>
    <row r="41" spans="1:64" ht="18" thickBot="1">
      <c r="A41" s="96"/>
      <c r="B41" s="96"/>
      <c r="C41" s="97"/>
      <c r="D41" s="99"/>
      <c r="E41" s="109"/>
      <c r="F41" s="110"/>
      <c r="G41" s="110"/>
      <c r="H41" s="110"/>
      <c r="I41" s="110"/>
      <c r="J41" s="110"/>
      <c r="K41" s="110"/>
      <c r="L41" s="110"/>
      <c r="M41" s="110"/>
      <c r="N41" s="109"/>
      <c r="O41" s="110"/>
      <c r="P41" s="109"/>
      <c r="Q41" s="110"/>
      <c r="R41" s="110"/>
      <c r="S41" s="109"/>
      <c r="T41" s="110"/>
      <c r="U41" s="110"/>
      <c r="V41" s="110"/>
      <c r="W41" s="110"/>
      <c r="X41" s="109"/>
      <c r="Y41" s="110"/>
      <c r="Z41" s="110"/>
      <c r="AA41" s="110"/>
      <c r="AB41" s="109"/>
      <c r="AC41" s="110"/>
      <c r="AD41" s="110"/>
      <c r="AE41" s="110"/>
      <c r="AF41" s="110"/>
      <c r="AG41" s="110"/>
      <c r="AH41" s="110"/>
      <c r="AI41" s="110"/>
      <c r="AJ41" s="110"/>
      <c r="AK41" s="111"/>
      <c r="AL41" s="110"/>
      <c r="AM41" s="110"/>
      <c r="AN41" s="110"/>
      <c r="AO41" s="110"/>
      <c r="AP41" s="110"/>
      <c r="AQ41" s="110"/>
      <c r="AR41" s="111"/>
      <c r="AS41" s="110"/>
      <c r="AT41" s="110"/>
      <c r="AU41" s="111"/>
      <c r="AV41" s="29">
        <f t="shared" si="0"/>
        <v>0</v>
      </c>
      <c r="AW41" s="30">
        <f t="shared" si="1"/>
        <v>0</v>
      </c>
      <c r="AX41" s="31">
        <f t="shared" si="2"/>
      </c>
      <c r="AY41" s="32"/>
      <c r="AZ41" s="104">
        <f>IF('Somm. Maggio punt totale'!B41=0,"",'Somm. Maggio punt totale'!B41)</f>
      </c>
      <c r="BA41" s="105">
        <f>IF('Somm. Maggio punt totale'!A41=0,"",'Somm. Maggio punt totale'!A41)</f>
      </c>
      <c r="BB41" s="24">
        <f t="shared" si="3"/>
      </c>
      <c r="BC41" s="27">
        <f t="shared" si="4"/>
      </c>
      <c r="BD41" s="27">
        <f t="shared" si="5"/>
      </c>
      <c r="BE41" s="27">
        <f t="shared" si="6"/>
      </c>
      <c r="BF41" s="27">
        <f t="shared" si="7"/>
      </c>
      <c r="BG41" s="27">
        <f t="shared" si="8"/>
      </c>
      <c r="BH41" s="27">
        <f t="shared" si="9"/>
      </c>
      <c r="BI41" s="27">
        <f t="shared" si="10"/>
      </c>
      <c r="BJ41" s="27">
        <f t="shared" si="11"/>
      </c>
      <c r="BK41" s="70">
        <f t="shared" si="12"/>
      </c>
      <c r="BL41" s="108"/>
    </row>
    <row r="42" spans="1:63" ht="17.25">
      <c r="A42" s="85"/>
      <c r="AV42" s="3"/>
      <c r="AW42" s="3"/>
      <c r="AX42" s="3"/>
      <c r="AY42" s="77" t="s">
        <v>75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48:63" ht="14.25">
      <c r="AV43" s="3"/>
      <c r="AW43" s="3"/>
      <c r="AX43" s="3"/>
      <c r="AY43" s="8">
        <f>_xlfn.IFERROR(AVERAGE(AX12:AX41),"")</f>
      </c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48:63" ht="14.25">
      <c r="AV44" s="3"/>
      <c r="AW44" s="3"/>
      <c r="AX44" s="3"/>
      <c r="AY44" s="49">
        <f>IF(AND(134&lt;=AY43,AY43&lt;=155),"Adeguato","")</f>
      </c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48:63" ht="14.25">
      <c r="AV45" s="3"/>
      <c r="AW45" s="3"/>
      <c r="AX45" s="3"/>
      <c r="AY45" s="50">
        <f>IF(AND(AY43&lt;134),"Molto Basso","")</f>
      </c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48:63" ht="14.25">
      <c r="AV46" s="3"/>
      <c r="AW46" s="3"/>
      <c r="AX46" s="3"/>
      <c r="AY46" s="51">
        <f>IF(AND(155&lt;AY43,AY43&lt;=172),"Molto Alto","")</f>
      </c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</sheetData>
  <sheetProtection password="C4E9" sheet="1"/>
  <conditionalFormatting sqref="BB12:BB41">
    <cfRule type="containsText" priority="8" dxfId="5" operator="containsText" text="X">
      <formula>NOT(ISERROR(SEARCH("X",BB12)))</formula>
    </cfRule>
    <cfRule type="containsText" priority="9" dxfId="197" operator="containsText" text="X">
      <formula>NOT(ISERROR(SEARCH("X",BB12)))</formula>
    </cfRule>
    <cfRule type="colorScale" priority="10" dxfId="19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12:BC41">
    <cfRule type="containsText" priority="6" dxfId="3" operator="containsText" text="X">
      <formula>NOT(ISERROR(SEARCH("X",BC12)))</formula>
    </cfRule>
    <cfRule type="containsText" priority="7" dxfId="3" operator="containsText" text="X">
      <formula>NOT(ISERROR(SEARCH("X",BC12)))</formula>
    </cfRule>
  </conditionalFormatting>
  <conditionalFormatting sqref="BD12:BF41">
    <cfRule type="containsText" priority="5" dxfId="2" operator="containsText" text="X">
      <formula>NOT(ISERROR(SEARCH("X",BD12)))</formula>
    </cfRule>
  </conditionalFormatting>
  <conditionalFormatting sqref="BG12:BK41">
    <cfRule type="containsText" priority="4" dxfId="0" operator="containsText" text="X">
      <formula>NOT(ISERROR(SEARCH("X",BG12)))</formula>
    </cfRule>
  </conditionalFormatting>
  <conditionalFormatting sqref="AY44">
    <cfRule type="containsText" priority="3" dxfId="190" operator="containsText" text="Adeguato">
      <formula>NOT(ISERROR(SEARCH("Adeguato",AY44)))</formula>
    </cfRule>
  </conditionalFormatting>
  <conditionalFormatting sqref="AY45">
    <cfRule type="containsText" priority="2" dxfId="5" operator="containsText" text="Molto Basso">
      <formula>NOT(ISERROR(SEARCH("Molto Basso",AY45)))</formula>
    </cfRule>
  </conditionalFormatting>
  <conditionalFormatting sqref="AY46">
    <cfRule type="containsText" priority="1" dxfId="5" operator="containsText" text="Molto Alto">
      <formula>NOT(ISERROR(SEARCH("Molto Alto",AY46)))</formula>
    </cfRule>
  </conditionalFormatting>
  <dataValidations count="9">
    <dataValidation allowBlank="1" showInputMessage="1" showErrorMessage="1" error="&#10;" sqref="AV12:AX41"/>
    <dataValidation type="whole" allowBlank="1" showInputMessage="1" showErrorMessage="1" error="Inserie un valore tra 1 e 4&#10;" sqref="E12:AU41">
      <formula1>1</formula1>
      <formula2>4</formula2>
    </dataValidation>
    <dataValidation allowBlank="1" showInputMessage="1" showErrorMessage="1" promptTitle="Genere" prompt="&#10;Inserire:&#10;1 se maschio&#10;2 se femmina" sqref="D11"/>
    <dataValidation allowBlank="1" showInputMessage="1" showErrorMessage="1" promptTitle="Identificativo" prompt="&#10;&#10;Inserire un identificativo numerico del bambino/a od un eventuale nickname. &#10;&#10;Possono essere inseriti fino a 15 caratteri alfa-numerici." sqref="A11"/>
    <dataValidation allowBlank="1" showInputMessage="1" showErrorMessage="1" promptTitle="Nome e Cognome" prompt="&#10;Nelle caselle sottostanti inserire il Nome e  il Cognome del Bambino/a. &#10;&#10;Possono essere inseriti fino a 30 caratteri alfa-numerici." sqref="B11"/>
    <dataValidation allowBlank="1" showInputMessage="1" showErrorMessage="1" promptTitle="Data di Nascita" prompt="&#10;Inserire la Data di Nascita del Bambino/a nel formato gg/mm/aaaa" sqref="C11"/>
    <dataValidation type="textLength" allowBlank="1" showInputMessage="1" showErrorMessage="1" error="Si possono inserire fino a 15 caratteri alfa-numerici" sqref="A12:A41">
      <formula1>1</formula1>
      <formula2>15</formula2>
    </dataValidation>
    <dataValidation type="textLength" allowBlank="1" showInputMessage="1" showErrorMessage="1" error="Si possono inserire fino a 30 caratteri alfa-numerici" sqref="B12:B41">
      <formula1>1</formula1>
      <formula2>30</formula2>
    </dataValidation>
    <dataValidation type="whole" allowBlank="1" showInputMessage="1" showErrorMessage="1" error="Inserire:&#10;1 se maschio&#10;2 se femmina" sqref="D12:D41">
      <formula1>1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32"/>
  <sheetViews>
    <sheetView zoomScale="50" zoomScaleNormal="50" zoomScalePageLayoutView="0" workbookViewId="0" topLeftCell="GU1">
      <selection activeCell="ES9" sqref="ES9"/>
    </sheetView>
  </sheetViews>
  <sheetFormatPr defaultColWidth="9.140625" defaultRowHeight="15"/>
  <cols>
    <col min="1" max="1" width="34.57421875" style="0" customWidth="1"/>
    <col min="2" max="2" width="11.140625" style="0" customWidth="1"/>
    <col min="3" max="3" width="16.7109375" style="0" bestFit="1" customWidth="1"/>
    <col min="4" max="4" width="19.421875" style="0" customWidth="1"/>
    <col min="5" max="5" width="21.140625" style="0" customWidth="1"/>
    <col min="6" max="6" width="20.28125" style="0" bestFit="1" customWidth="1"/>
    <col min="8" max="8" width="35.140625" style="0" customWidth="1"/>
    <col min="10" max="10" width="16.7109375" style="0" bestFit="1" customWidth="1"/>
    <col min="11" max="11" width="19.57421875" style="0" bestFit="1" customWidth="1"/>
    <col min="12" max="12" width="20.57421875" style="0" customWidth="1"/>
    <col min="13" max="13" width="19.00390625" style="0" customWidth="1"/>
    <col min="15" max="15" width="34.421875" style="0" customWidth="1"/>
    <col min="16" max="16" width="10.00390625" style="0" customWidth="1"/>
    <col min="17" max="17" width="16.7109375" style="0" bestFit="1" customWidth="1"/>
    <col min="18" max="18" width="19.57421875" style="0" bestFit="1" customWidth="1"/>
    <col min="19" max="19" width="20.7109375" style="0" customWidth="1"/>
    <col min="20" max="20" width="19.8515625" style="0" bestFit="1" customWidth="1"/>
    <col min="22" max="22" width="34.28125" style="0" customWidth="1"/>
    <col min="23" max="23" width="9.421875" style="0" customWidth="1"/>
    <col min="24" max="24" width="13.57421875" style="0" bestFit="1" customWidth="1"/>
    <col min="25" max="25" width="19.57421875" style="0" bestFit="1" customWidth="1"/>
    <col min="26" max="26" width="20.8515625" style="0" customWidth="1"/>
    <col min="27" max="27" width="20.28125" style="0" bestFit="1" customWidth="1"/>
    <col min="29" max="29" width="34.28125" style="0" customWidth="1"/>
    <col min="30" max="30" width="9.57421875" style="0" customWidth="1"/>
    <col min="31" max="31" width="16.7109375" style="0" bestFit="1" customWidth="1"/>
    <col min="32" max="32" width="19.57421875" style="0" bestFit="1" customWidth="1"/>
    <col min="33" max="33" width="20.140625" style="0" customWidth="1"/>
    <col min="34" max="34" width="20.28125" style="0" bestFit="1" customWidth="1"/>
    <col min="36" max="36" width="34.28125" style="0" customWidth="1"/>
    <col min="38" max="38" width="17.28125" style="0" bestFit="1" customWidth="1"/>
    <col min="39" max="39" width="19.57421875" style="0" bestFit="1" customWidth="1"/>
    <col min="40" max="40" width="20.57421875" style="0" customWidth="1"/>
    <col min="41" max="41" width="20.28125" style="0" bestFit="1" customWidth="1"/>
    <col min="43" max="43" width="34.57421875" style="0" customWidth="1"/>
    <col min="45" max="45" width="16.140625" style="0" customWidth="1"/>
    <col min="46" max="46" width="19.57421875" style="0" bestFit="1" customWidth="1"/>
    <col min="47" max="47" width="22.7109375" style="0" bestFit="1" customWidth="1"/>
    <col min="48" max="48" width="20.28125" style="0" bestFit="1" customWidth="1"/>
    <col min="50" max="50" width="34.57421875" style="0" customWidth="1"/>
    <col min="52" max="52" width="16.7109375" style="0" bestFit="1" customWidth="1"/>
    <col min="53" max="53" width="19.57421875" style="0" bestFit="1" customWidth="1"/>
    <col min="54" max="54" width="20.8515625" style="0" customWidth="1"/>
    <col min="55" max="55" width="20.28125" style="0" bestFit="1" customWidth="1"/>
    <col min="57" max="57" width="35.140625" style="0" customWidth="1"/>
    <col min="58" max="58" width="9.57421875" style="0" customWidth="1"/>
    <col min="59" max="59" width="16.7109375" style="0" bestFit="1" customWidth="1"/>
    <col min="60" max="60" width="19.57421875" style="0" bestFit="1" customWidth="1"/>
    <col min="61" max="61" width="20.00390625" style="0" customWidth="1"/>
    <col min="62" max="62" width="20.28125" style="0" bestFit="1" customWidth="1"/>
    <col min="64" max="64" width="34.140625" style="0" customWidth="1"/>
    <col min="66" max="66" width="16.7109375" style="0" bestFit="1" customWidth="1"/>
    <col min="67" max="67" width="19.57421875" style="0" bestFit="1" customWidth="1"/>
    <col min="68" max="68" width="20.8515625" style="0" customWidth="1"/>
    <col min="69" max="69" width="20.28125" style="0" bestFit="1" customWidth="1"/>
    <col min="71" max="71" width="33.8515625" style="0" customWidth="1"/>
    <col min="73" max="73" width="16.7109375" style="0" bestFit="1" customWidth="1"/>
    <col min="74" max="74" width="19.57421875" style="0" bestFit="1" customWidth="1"/>
    <col min="75" max="75" width="20.57421875" style="0" customWidth="1"/>
    <col min="76" max="76" width="20.28125" style="0" bestFit="1" customWidth="1"/>
    <col min="78" max="78" width="33.7109375" style="0" customWidth="1"/>
    <col min="80" max="80" width="16.7109375" style="0" bestFit="1" customWidth="1"/>
    <col min="81" max="81" width="19.57421875" style="0" bestFit="1" customWidth="1"/>
    <col min="82" max="82" width="20.57421875" style="0" customWidth="1"/>
    <col min="83" max="83" width="19.8515625" style="0" bestFit="1" customWidth="1"/>
    <col min="85" max="85" width="34.140625" style="0" customWidth="1"/>
    <col min="86" max="86" width="9.7109375" style="0" customWidth="1"/>
    <col min="87" max="87" width="16.7109375" style="0" bestFit="1" customWidth="1"/>
    <col min="88" max="88" width="19.57421875" style="0" bestFit="1" customWidth="1"/>
    <col min="89" max="89" width="19.8515625" style="0" customWidth="1"/>
    <col min="90" max="90" width="20.28125" style="0" bestFit="1" customWidth="1"/>
    <col min="92" max="92" width="34.57421875" style="0" customWidth="1"/>
    <col min="94" max="94" width="16.7109375" style="0" bestFit="1" customWidth="1"/>
    <col min="95" max="95" width="19.57421875" style="0" bestFit="1" customWidth="1"/>
    <col min="96" max="96" width="20.7109375" style="0" customWidth="1"/>
    <col min="97" max="97" width="20.28125" style="0" bestFit="1" customWidth="1"/>
    <col min="99" max="99" width="34.8515625" style="0" customWidth="1"/>
    <col min="101" max="101" width="13.57421875" style="0" bestFit="1" customWidth="1"/>
    <col min="102" max="102" width="19.57421875" style="0" bestFit="1" customWidth="1"/>
    <col min="103" max="103" width="22.7109375" style="0" bestFit="1" customWidth="1"/>
    <col min="104" max="104" width="17.28125" style="0" bestFit="1" customWidth="1"/>
    <col min="106" max="106" width="35.00390625" style="0" customWidth="1"/>
    <col min="108" max="108" width="13.57421875" style="0" bestFit="1" customWidth="1"/>
    <col min="109" max="109" width="19.57421875" style="0" bestFit="1" customWidth="1"/>
    <col min="110" max="110" width="22.7109375" style="0" bestFit="1" customWidth="1"/>
    <col min="111" max="111" width="17.28125" style="0" bestFit="1" customWidth="1"/>
    <col min="113" max="113" width="34.8515625" style="0" customWidth="1"/>
    <col min="115" max="115" width="13.57421875" style="0" bestFit="1" customWidth="1"/>
    <col min="116" max="116" width="19.57421875" style="0" bestFit="1" customWidth="1"/>
    <col min="117" max="117" width="22.7109375" style="0" bestFit="1" customWidth="1"/>
    <col min="118" max="118" width="17.28125" style="0" bestFit="1" customWidth="1"/>
    <col min="120" max="120" width="34.8515625" style="0" customWidth="1"/>
    <col min="122" max="122" width="13.57421875" style="0" bestFit="1" customWidth="1"/>
    <col min="123" max="123" width="19.57421875" style="0" bestFit="1" customWidth="1"/>
    <col min="124" max="124" width="22.7109375" style="0" bestFit="1" customWidth="1"/>
    <col min="125" max="125" width="17.28125" style="0" bestFit="1" customWidth="1"/>
    <col min="127" max="127" width="34.8515625" style="0" customWidth="1"/>
    <col min="129" max="129" width="13.57421875" style="0" bestFit="1" customWidth="1"/>
    <col min="130" max="130" width="19.57421875" style="0" bestFit="1" customWidth="1"/>
    <col min="131" max="131" width="22.7109375" style="0" bestFit="1" customWidth="1"/>
    <col min="132" max="132" width="19.00390625" style="0" customWidth="1"/>
    <col min="134" max="134" width="35.28125" style="0" customWidth="1"/>
    <col min="136" max="136" width="13.57421875" style="0" bestFit="1" customWidth="1"/>
    <col min="137" max="137" width="19.57421875" style="0" bestFit="1" customWidth="1"/>
    <col min="138" max="138" width="22.7109375" style="0" bestFit="1" customWidth="1"/>
    <col min="139" max="139" width="17.28125" style="0" bestFit="1" customWidth="1"/>
    <col min="141" max="141" width="36.421875" style="0" bestFit="1" customWidth="1"/>
    <col min="143" max="143" width="16.7109375" style="0" bestFit="1" customWidth="1"/>
    <col min="144" max="144" width="19.57421875" style="0" bestFit="1" customWidth="1"/>
    <col min="145" max="145" width="20.57421875" style="0" customWidth="1"/>
    <col min="146" max="146" width="20.28125" style="0" bestFit="1" customWidth="1"/>
    <col min="148" max="148" width="34.421875" style="0" customWidth="1"/>
    <col min="150" max="150" width="16.7109375" style="0" bestFit="1" customWidth="1"/>
    <col min="151" max="151" width="19.57421875" style="0" bestFit="1" customWidth="1"/>
    <col min="152" max="152" width="20.8515625" style="0" customWidth="1"/>
    <col min="153" max="153" width="20.28125" style="0" bestFit="1" customWidth="1"/>
    <col min="155" max="155" width="34.421875" style="0" customWidth="1"/>
    <col min="157" max="157" width="16.7109375" style="0" bestFit="1" customWidth="1"/>
    <col min="158" max="158" width="19.57421875" style="0" bestFit="1" customWidth="1"/>
    <col min="159" max="159" width="21.140625" style="0" customWidth="1"/>
    <col min="160" max="160" width="20.28125" style="0" bestFit="1" customWidth="1"/>
    <col min="162" max="162" width="33.8515625" style="0" customWidth="1"/>
    <col min="164" max="164" width="16.7109375" style="0" bestFit="1" customWidth="1"/>
    <col min="165" max="165" width="19.57421875" style="0" bestFit="1" customWidth="1"/>
    <col min="166" max="166" width="20.8515625" style="0" customWidth="1"/>
    <col min="167" max="167" width="20.28125" style="0" bestFit="1" customWidth="1"/>
    <col min="169" max="169" width="34.421875" style="0" customWidth="1"/>
    <col min="171" max="171" width="16.7109375" style="0" bestFit="1" customWidth="1"/>
    <col min="172" max="172" width="19.57421875" style="0" bestFit="1" customWidth="1"/>
    <col min="173" max="173" width="20.8515625" style="0" customWidth="1"/>
    <col min="174" max="174" width="20.28125" style="0" bestFit="1" customWidth="1"/>
    <col min="176" max="176" width="35.28125" style="0" customWidth="1"/>
    <col min="178" max="178" width="16.7109375" style="0" bestFit="1" customWidth="1"/>
    <col min="179" max="179" width="19.57421875" style="0" bestFit="1" customWidth="1"/>
    <col min="180" max="180" width="19.8515625" style="0" customWidth="1"/>
    <col min="181" max="181" width="20.28125" style="0" bestFit="1" customWidth="1"/>
    <col min="183" max="183" width="34.57421875" style="0" customWidth="1"/>
    <col min="185" max="185" width="16.7109375" style="0" bestFit="1" customWidth="1"/>
    <col min="186" max="186" width="19.57421875" style="0" bestFit="1" customWidth="1"/>
    <col min="187" max="187" width="20.8515625" style="0" customWidth="1"/>
    <col min="188" max="188" width="20.28125" style="0" bestFit="1" customWidth="1"/>
    <col min="190" max="190" width="34.28125" style="0" customWidth="1"/>
    <col min="192" max="192" width="16.7109375" style="0" bestFit="1" customWidth="1"/>
    <col min="193" max="193" width="19.57421875" style="0" bestFit="1" customWidth="1"/>
    <col min="194" max="194" width="19.8515625" style="0" customWidth="1"/>
    <col min="195" max="195" width="20.28125" style="0" bestFit="1" customWidth="1"/>
    <col min="197" max="197" width="35.140625" style="0" customWidth="1"/>
    <col min="199" max="199" width="16.7109375" style="0" bestFit="1" customWidth="1"/>
    <col min="200" max="200" width="19.57421875" style="0" bestFit="1" customWidth="1"/>
    <col min="201" max="201" width="20.57421875" style="0" customWidth="1"/>
    <col min="202" max="202" width="20.28125" style="0" bestFit="1" customWidth="1"/>
    <col min="204" max="204" width="33.8515625" style="0" customWidth="1"/>
    <col min="206" max="206" width="16.7109375" style="0" bestFit="1" customWidth="1"/>
    <col min="207" max="207" width="19.57421875" style="0" bestFit="1" customWidth="1"/>
    <col min="208" max="208" width="20.140625" style="0" customWidth="1"/>
    <col min="209" max="209" width="20.28125" style="0" bestFit="1" customWidth="1"/>
  </cols>
  <sheetData>
    <row r="1" spans="1:57" s="7" customFormat="1" ht="17.25">
      <c r="A1" s="7" t="s">
        <v>78</v>
      </c>
      <c r="C1" s="15"/>
      <c r="I1" s="7" t="s">
        <v>79</v>
      </c>
      <c r="N1" s="7">
        <f>IF(AND(42&lt;P9,P9&lt;=116),"X","")</f>
      </c>
      <c r="BE1" s="7" t="str">
        <f>IF(SUM('Somm. Maggio punt totale'!S20:W20)=0,"0",SUM('Somm. Maggio punt totale'!S20:W20)/COUNT('Somm. Maggio punt totale'!S20:W20)*5)</f>
        <v>0</v>
      </c>
    </row>
    <row r="2" s="7" customFormat="1" ht="17.25">
      <c r="C2" s="15"/>
    </row>
    <row r="3" spans="1:3" s="7" customFormat="1" ht="17.25">
      <c r="A3" s="84" t="s">
        <v>105</v>
      </c>
      <c r="B3" s="7">
        <f>IF('Somm. Maggio punt totale'!B3=0,"",'Somm. Maggio punt totale'!B3)</f>
      </c>
      <c r="C3" s="15"/>
    </row>
    <row r="4" spans="1:3" s="7" customFormat="1" ht="17.25">
      <c r="A4" s="16" t="s">
        <v>88</v>
      </c>
      <c r="B4" s="7">
        <f>IF('Somm. Maggio punt totale'!B4=0,"",'Somm. Maggio punt totale'!B4)</f>
      </c>
      <c r="C4" s="15"/>
    </row>
    <row r="5" spans="1:3" s="7" customFormat="1" ht="17.25">
      <c r="A5" s="100" t="s">
        <v>89</v>
      </c>
      <c r="B5" s="7">
        <f>IF('Somm. Maggio punt totale'!B5=0,"",'Somm. Maggio punt totale'!B5)</f>
      </c>
      <c r="C5" s="15"/>
    </row>
    <row r="6" spans="5:209" s="3" customFormat="1" ht="15" thickBot="1">
      <c r="E6" s="55"/>
      <c r="F6" s="55"/>
      <c r="L6" s="55"/>
      <c r="M6" s="55"/>
      <c r="S6" s="55"/>
      <c r="T6" s="55"/>
      <c r="Z6" s="55"/>
      <c r="AA6" s="55"/>
      <c r="AG6" s="55"/>
      <c r="AH6" s="55"/>
      <c r="AN6" s="55"/>
      <c r="AO6" s="55"/>
      <c r="AU6" s="55"/>
      <c r="AV6" s="55"/>
      <c r="BB6" s="55"/>
      <c r="BC6" s="55"/>
      <c r="BI6" s="55"/>
      <c r="BJ6" s="55"/>
      <c r="BP6" s="55"/>
      <c r="BQ6" s="55"/>
      <c r="BW6" s="55"/>
      <c r="BX6" s="55"/>
      <c r="CD6" s="55"/>
      <c r="CE6" s="55"/>
      <c r="CK6" s="55"/>
      <c r="CL6" s="55"/>
      <c r="CR6" s="55"/>
      <c r="CS6" s="55"/>
      <c r="CY6" s="55"/>
      <c r="CZ6" s="55"/>
      <c r="DF6" s="55"/>
      <c r="DG6" s="55"/>
      <c r="DM6" s="55"/>
      <c r="DN6" s="55"/>
      <c r="DT6" s="55"/>
      <c r="DU6" s="55"/>
      <c r="EA6" s="55"/>
      <c r="EB6" s="55"/>
      <c r="EH6" s="55"/>
      <c r="EI6" s="55"/>
      <c r="EO6" s="55"/>
      <c r="EP6" s="55"/>
      <c r="EV6" s="55"/>
      <c r="EW6" s="55"/>
      <c r="FC6" s="55"/>
      <c r="FD6" s="55"/>
      <c r="FJ6" s="55"/>
      <c r="FK6" s="55"/>
      <c r="FQ6" s="55"/>
      <c r="FR6" s="55"/>
      <c r="FX6" s="55"/>
      <c r="FY6" s="55"/>
      <c r="GE6" s="55"/>
      <c r="GF6" s="55"/>
      <c r="GL6" s="55"/>
      <c r="GM6" s="55"/>
      <c r="GS6" s="55"/>
      <c r="GT6" s="55"/>
      <c r="GZ6" s="55"/>
      <c r="HA6" s="55"/>
    </row>
    <row r="7" spans="1:209" s="3" customFormat="1" ht="62.25" customHeight="1" thickBot="1">
      <c r="A7" s="112">
        <f>IF('Somm. Maggio punt totale'!B12=0,"",'Somm. Maggio punt totale'!B12)</f>
      </c>
      <c r="B7" s="56" t="s">
        <v>74</v>
      </c>
      <c r="C7" s="66" t="s">
        <v>68</v>
      </c>
      <c r="D7" s="67" t="s">
        <v>93</v>
      </c>
      <c r="E7" s="68" t="s">
        <v>94</v>
      </c>
      <c r="F7" s="69" t="s">
        <v>95</v>
      </c>
      <c r="H7" s="112">
        <f>IF('Somm. Maggio punt totale'!B13=0,"",'Somm. Maggio punt totale'!B13)</f>
      </c>
      <c r="I7" s="56" t="s">
        <v>74</v>
      </c>
      <c r="J7" s="66" t="s">
        <v>68</v>
      </c>
      <c r="K7" s="67" t="s">
        <v>93</v>
      </c>
      <c r="L7" s="68" t="s">
        <v>94</v>
      </c>
      <c r="M7" s="69" t="s">
        <v>95</v>
      </c>
      <c r="O7" s="112">
        <f>IF('Somm. Maggio punt totale'!B14=0,"",'Somm. Maggio punt totale'!B14)</f>
      </c>
      <c r="P7" s="56" t="s">
        <v>74</v>
      </c>
      <c r="Q7" s="66" t="s">
        <v>68</v>
      </c>
      <c r="R7" s="67" t="s">
        <v>93</v>
      </c>
      <c r="S7" s="68" t="s">
        <v>94</v>
      </c>
      <c r="T7" s="69" t="s">
        <v>95</v>
      </c>
      <c r="V7" s="112">
        <f>IF('Somm. Maggio punt totale'!B15=0,"",'Somm. Maggio punt totale'!B15)</f>
      </c>
      <c r="W7" s="56" t="s">
        <v>74</v>
      </c>
      <c r="X7" s="66" t="s">
        <v>68</v>
      </c>
      <c r="Y7" s="67" t="s">
        <v>93</v>
      </c>
      <c r="Z7" s="68" t="s">
        <v>94</v>
      </c>
      <c r="AA7" s="69" t="s">
        <v>95</v>
      </c>
      <c r="AC7" s="112">
        <f>IF('Somm. Maggio punt totale'!B16=0,"",'Somm. Maggio punt totale'!B16)</f>
      </c>
      <c r="AD7" s="56" t="s">
        <v>74</v>
      </c>
      <c r="AE7" s="66" t="s">
        <v>68</v>
      </c>
      <c r="AF7" s="67" t="s">
        <v>93</v>
      </c>
      <c r="AG7" s="68" t="s">
        <v>94</v>
      </c>
      <c r="AH7" s="69" t="s">
        <v>95</v>
      </c>
      <c r="AJ7" s="112">
        <f>IF('Somm. Maggio punt totale'!B17=0,"",'Somm. Maggio punt totale'!B17)</f>
      </c>
      <c r="AK7" s="56" t="s">
        <v>74</v>
      </c>
      <c r="AL7" s="66" t="s">
        <v>68</v>
      </c>
      <c r="AM7" s="67" t="s">
        <v>93</v>
      </c>
      <c r="AN7" s="68" t="s">
        <v>94</v>
      </c>
      <c r="AO7" s="69" t="s">
        <v>95</v>
      </c>
      <c r="AQ7" s="112">
        <f>IF('Somm. Maggio punt totale'!B18=0,"",'Somm. Maggio punt totale'!B18)</f>
      </c>
      <c r="AR7" s="56" t="s">
        <v>74</v>
      </c>
      <c r="AS7" s="66" t="s">
        <v>68</v>
      </c>
      <c r="AT7" s="67" t="s">
        <v>93</v>
      </c>
      <c r="AU7" s="68" t="s">
        <v>94</v>
      </c>
      <c r="AV7" s="69" t="s">
        <v>95</v>
      </c>
      <c r="AX7" s="112">
        <f>IF('Somm. Maggio punt totale'!B19=0,"",'Somm. Maggio punt totale'!B19)</f>
      </c>
      <c r="AY7" s="56" t="s">
        <v>74</v>
      </c>
      <c r="AZ7" s="66" t="s">
        <v>68</v>
      </c>
      <c r="BA7" s="67" t="s">
        <v>93</v>
      </c>
      <c r="BB7" s="68" t="s">
        <v>94</v>
      </c>
      <c r="BC7" s="69" t="s">
        <v>95</v>
      </c>
      <c r="BE7" s="112">
        <f>IF('Somm. Maggio punt totale'!B20=0,"",'Somm. Maggio punt totale'!B20)</f>
      </c>
      <c r="BF7" s="56" t="s">
        <v>74</v>
      </c>
      <c r="BG7" s="66" t="s">
        <v>68</v>
      </c>
      <c r="BH7" s="67" t="s">
        <v>93</v>
      </c>
      <c r="BI7" s="68" t="s">
        <v>94</v>
      </c>
      <c r="BJ7" s="69" t="s">
        <v>95</v>
      </c>
      <c r="BL7" s="112">
        <f>IF('Somm. Maggio punt totale'!B21=0,"",'Somm. Maggio punt totale'!B21)</f>
      </c>
      <c r="BM7" s="56" t="s">
        <v>74</v>
      </c>
      <c r="BN7" s="66" t="s">
        <v>68</v>
      </c>
      <c r="BO7" s="67" t="s">
        <v>93</v>
      </c>
      <c r="BP7" s="68" t="s">
        <v>94</v>
      </c>
      <c r="BQ7" s="69" t="s">
        <v>95</v>
      </c>
      <c r="BS7" s="112">
        <f>IF('Somm. Maggio punt totale'!B22=0,"",'Somm. Maggio punt totale'!B22)</f>
      </c>
      <c r="BT7" s="56" t="s">
        <v>74</v>
      </c>
      <c r="BU7" s="66" t="s">
        <v>68</v>
      </c>
      <c r="BV7" s="67" t="s">
        <v>93</v>
      </c>
      <c r="BW7" s="68" t="s">
        <v>94</v>
      </c>
      <c r="BX7" s="69" t="s">
        <v>95</v>
      </c>
      <c r="BZ7" s="112">
        <f>IF('Somm. Maggio punt totale'!B23=0,"",'Somm. Maggio punt totale'!B23)</f>
      </c>
      <c r="CA7" s="56" t="s">
        <v>74</v>
      </c>
      <c r="CB7" s="66" t="s">
        <v>68</v>
      </c>
      <c r="CC7" s="67" t="s">
        <v>93</v>
      </c>
      <c r="CD7" s="68" t="s">
        <v>94</v>
      </c>
      <c r="CE7" s="69" t="s">
        <v>95</v>
      </c>
      <c r="CG7" s="112">
        <f>IF('Somm. Maggio punt totale'!B24=0,"",'Somm. Maggio punt totale'!B24)</f>
      </c>
      <c r="CH7" s="56" t="s">
        <v>74</v>
      </c>
      <c r="CI7" s="66" t="s">
        <v>68</v>
      </c>
      <c r="CJ7" s="67" t="s">
        <v>93</v>
      </c>
      <c r="CK7" s="68" t="s">
        <v>94</v>
      </c>
      <c r="CL7" s="69" t="s">
        <v>95</v>
      </c>
      <c r="CN7" s="112">
        <f>IF('Somm. Maggio punt totale'!B25=0,"",'Somm. Maggio punt totale'!B25)</f>
      </c>
      <c r="CO7" s="56" t="s">
        <v>74</v>
      </c>
      <c r="CP7" s="66" t="s">
        <v>68</v>
      </c>
      <c r="CQ7" s="67" t="s">
        <v>93</v>
      </c>
      <c r="CR7" s="68" t="s">
        <v>94</v>
      </c>
      <c r="CS7" s="69" t="s">
        <v>95</v>
      </c>
      <c r="CU7" s="112">
        <f>IF('Somm. Maggio punt totale'!B26=0,"",'Somm. Maggio punt totale'!B26)</f>
      </c>
      <c r="CV7" s="56" t="s">
        <v>74</v>
      </c>
      <c r="CW7" s="66" t="s">
        <v>68</v>
      </c>
      <c r="CX7" s="67" t="s">
        <v>93</v>
      </c>
      <c r="CY7" s="68" t="s">
        <v>94</v>
      </c>
      <c r="CZ7" s="69" t="s">
        <v>95</v>
      </c>
      <c r="DB7" s="112">
        <f>IF('Somm. Maggio punt totale'!B27=0,"",'Somm. Maggio punt totale'!B27)</f>
      </c>
      <c r="DC7" s="56" t="s">
        <v>74</v>
      </c>
      <c r="DD7" s="66" t="s">
        <v>68</v>
      </c>
      <c r="DE7" s="67" t="s">
        <v>93</v>
      </c>
      <c r="DF7" s="68" t="s">
        <v>94</v>
      </c>
      <c r="DG7" s="69" t="s">
        <v>95</v>
      </c>
      <c r="DI7" s="112">
        <f>IF('Somm. Maggio punt totale'!B28=0,"",'Somm. Maggio punt totale'!B28)</f>
      </c>
      <c r="DJ7" s="56" t="s">
        <v>74</v>
      </c>
      <c r="DK7" s="66" t="s">
        <v>68</v>
      </c>
      <c r="DL7" s="67" t="s">
        <v>93</v>
      </c>
      <c r="DM7" s="68" t="s">
        <v>94</v>
      </c>
      <c r="DN7" s="69" t="s">
        <v>95</v>
      </c>
      <c r="DP7" s="112">
        <f>IF('Somm. Maggio punt totale'!B29=0,"",'Somm. Maggio punt totale'!B29)</f>
      </c>
      <c r="DQ7" s="56" t="s">
        <v>74</v>
      </c>
      <c r="DR7" s="66" t="s">
        <v>68</v>
      </c>
      <c r="DS7" s="67" t="s">
        <v>93</v>
      </c>
      <c r="DT7" s="68" t="s">
        <v>94</v>
      </c>
      <c r="DU7" s="69" t="s">
        <v>95</v>
      </c>
      <c r="DW7" s="112">
        <f>IF('Somm. Maggio punt totale'!B30=0,"",'Somm. Maggio punt totale'!B30)</f>
      </c>
      <c r="DX7" s="56" t="s">
        <v>74</v>
      </c>
      <c r="DY7" s="66" t="s">
        <v>68</v>
      </c>
      <c r="DZ7" s="67" t="s">
        <v>93</v>
      </c>
      <c r="EA7" s="68" t="s">
        <v>94</v>
      </c>
      <c r="EB7" s="69" t="s">
        <v>95</v>
      </c>
      <c r="ED7" s="112">
        <f>IF('Somm. Maggio punt totale'!B31=0,"",'Somm. Maggio punt totale'!B31)</f>
      </c>
      <c r="EE7" s="56" t="s">
        <v>74</v>
      </c>
      <c r="EF7" s="66" t="s">
        <v>68</v>
      </c>
      <c r="EG7" s="67" t="s">
        <v>93</v>
      </c>
      <c r="EH7" s="68" t="s">
        <v>94</v>
      </c>
      <c r="EI7" s="69" t="s">
        <v>95</v>
      </c>
      <c r="EK7" s="112">
        <f>IF('Somm. Maggio punt totale'!B32=0,"",'Somm. Maggio punt totale'!B32)</f>
      </c>
      <c r="EL7" s="56" t="s">
        <v>74</v>
      </c>
      <c r="EM7" s="66" t="s">
        <v>68</v>
      </c>
      <c r="EN7" s="67" t="s">
        <v>93</v>
      </c>
      <c r="EO7" s="68" t="s">
        <v>94</v>
      </c>
      <c r="EP7" s="69" t="s">
        <v>95</v>
      </c>
      <c r="ER7" s="112">
        <f>IF('Somm. Maggio punt totale'!B33=0,"",'Somm. Maggio punt totale'!B33)</f>
      </c>
      <c r="ES7" s="56" t="s">
        <v>74</v>
      </c>
      <c r="ET7" s="66" t="s">
        <v>68</v>
      </c>
      <c r="EU7" s="67" t="s">
        <v>93</v>
      </c>
      <c r="EV7" s="68" t="s">
        <v>94</v>
      </c>
      <c r="EW7" s="69" t="s">
        <v>95</v>
      </c>
      <c r="EY7" s="112">
        <f>IF('Somm. Maggio punt totale'!B34=0,"",'Somm. Maggio punt totale'!B34)</f>
      </c>
      <c r="EZ7" s="56" t="s">
        <v>74</v>
      </c>
      <c r="FA7" s="66" t="s">
        <v>68</v>
      </c>
      <c r="FB7" s="67" t="s">
        <v>93</v>
      </c>
      <c r="FC7" s="68" t="s">
        <v>94</v>
      </c>
      <c r="FD7" s="69" t="s">
        <v>95</v>
      </c>
      <c r="FF7" s="112">
        <f>IF('Somm. Maggio punt totale'!B35=0,"",'Somm. Maggio punt totale'!B35)</f>
      </c>
      <c r="FG7" s="56" t="s">
        <v>74</v>
      </c>
      <c r="FH7" s="66" t="s">
        <v>68</v>
      </c>
      <c r="FI7" s="67" t="s">
        <v>93</v>
      </c>
      <c r="FJ7" s="68" t="s">
        <v>94</v>
      </c>
      <c r="FK7" s="69" t="s">
        <v>95</v>
      </c>
      <c r="FM7" s="112">
        <f>IF('Somm. Maggio punt totale'!B36=0,"",'Somm. Maggio punt totale'!B36)</f>
      </c>
      <c r="FN7" s="56" t="s">
        <v>74</v>
      </c>
      <c r="FO7" s="66" t="s">
        <v>68</v>
      </c>
      <c r="FP7" s="67" t="s">
        <v>93</v>
      </c>
      <c r="FQ7" s="68" t="s">
        <v>94</v>
      </c>
      <c r="FR7" s="69" t="s">
        <v>95</v>
      </c>
      <c r="FT7" s="112">
        <f>IF('Somm. Maggio punt totale'!B37=0,"",'Somm. Maggio punt totale'!B37)</f>
      </c>
      <c r="FU7" s="56" t="s">
        <v>74</v>
      </c>
      <c r="FV7" s="66" t="s">
        <v>68</v>
      </c>
      <c r="FW7" s="67" t="s">
        <v>93</v>
      </c>
      <c r="FX7" s="68" t="s">
        <v>94</v>
      </c>
      <c r="FY7" s="69" t="s">
        <v>95</v>
      </c>
      <c r="GA7" s="112">
        <f>IF('Somm. Maggio punt totale'!B38=0,"",'Somm. Maggio punt totale'!B38)</f>
      </c>
      <c r="GB7" s="56" t="s">
        <v>74</v>
      </c>
      <c r="GC7" s="66" t="s">
        <v>68</v>
      </c>
      <c r="GD7" s="67" t="s">
        <v>93</v>
      </c>
      <c r="GE7" s="68" t="s">
        <v>94</v>
      </c>
      <c r="GF7" s="69" t="s">
        <v>95</v>
      </c>
      <c r="GH7" s="112">
        <f>IF('Somm. Maggio punt totale'!B39=0,"",'Somm. Maggio punt totale'!B39)</f>
      </c>
      <c r="GI7" s="56" t="s">
        <v>74</v>
      </c>
      <c r="GJ7" s="66" t="s">
        <v>68</v>
      </c>
      <c r="GK7" s="67" t="s">
        <v>93</v>
      </c>
      <c r="GL7" s="68" t="s">
        <v>94</v>
      </c>
      <c r="GM7" s="69" t="s">
        <v>95</v>
      </c>
      <c r="GO7" s="112">
        <f>IF('Somm. Maggio punt totale'!B40=0,"",'Somm. Maggio punt totale'!B40)</f>
      </c>
      <c r="GP7" s="56" t="s">
        <v>74</v>
      </c>
      <c r="GQ7" s="66" t="s">
        <v>68</v>
      </c>
      <c r="GR7" s="67" t="s">
        <v>93</v>
      </c>
      <c r="GS7" s="68" t="s">
        <v>94</v>
      </c>
      <c r="GT7" s="69" t="s">
        <v>95</v>
      </c>
      <c r="GV7" s="112">
        <f>IF('Somm. Maggio punt totale'!B41=0,"",'Somm. Maggio punt totale'!B41)</f>
      </c>
      <c r="GW7" s="56" t="s">
        <v>74</v>
      </c>
      <c r="GX7" s="66" t="s">
        <v>68</v>
      </c>
      <c r="GY7" s="67" t="s">
        <v>93</v>
      </c>
      <c r="GZ7" s="68" t="s">
        <v>94</v>
      </c>
      <c r="HA7" s="69" t="s">
        <v>95</v>
      </c>
    </row>
    <row r="8" spans="1:209" s="3" customFormat="1" ht="15" thickBot="1">
      <c r="A8" s="112"/>
      <c r="B8" s="52">
        <f>IF('Somm. Maggio punt totale'!A12=0,"",'Somm. Maggio punt totale'!A12)</f>
      </c>
      <c r="C8" s="86" t="s">
        <v>82</v>
      </c>
      <c r="D8" s="87" t="s">
        <v>103</v>
      </c>
      <c r="E8" s="88" t="s">
        <v>66</v>
      </c>
      <c r="F8" s="89" t="s">
        <v>106</v>
      </c>
      <c r="H8" s="112"/>
      <c r="I8" s="52">
        <f>IF('Somm. Maggio punt totale'!A13=0,"",'Somm. Maggio punt totale'!A13)</f>
      </c>
      <c r="J8" s="86" t="s">
        <v>82</v>
      </c>
      <c r="K8" s="87" t="s">
        <v>103</v>
      </c>
      <c r="L8" s="88" t="s">
        <v>66</v>
      </c>
      <c r="M8" s="89" t="s">
        <v>106</v>
      </c>
      <c r="O8" s="112"/>
      <c r="P8" s="52">
        <f>IF('Somm. Maggio punt totale'!A14=0,"",'Somm. Maggio punt totale'!A14)</f>
      </c>
      <c r="Q8" s="86" t="s">
        <v>82</v>
      </c>
      <c r="R8" s="87" t="s">
        <v>50</v>
      </c>
      <c r="S8" s="88" t="s">
        <v>66</v>
      </c>
      <c r="T8" s="89" t="s">
        <v>106</v>
      </c>
      <c r="V8" s="112"/>
      <c r="W8" s="52">
        <f>IF('Somm. Maggio punt totale'!A15=0,"",'Somm. Maggio punt totale'!A15)</f>
      </c>
      <c r="X8" s="86" t="s">
        <v>82</v>
      </c>
      <c r="Y8" s="87" t="s">
        <v>103</v>
      </c>
      <c r="Z8" s="88" t="s">
        <v>66</v>
      </c>
      <c r="AA8" s="89" t="s">
        <v>106</v>
      </c>
      <c r="AC8" s="112"/>
      <c r="AD8" s="52">
        <f>IF('Somm. Maggio punt totale'!A16=0,"",'Somm. Maggio punt totale'!A16)</f>
      </c>
      <c r="AE8" s="86" t="s">
        <v>82</v>
      </c>
      <c r="AF8" s="87" t="s">
        <v>103</v>
      </c>
      <c r="AG8" s="88" t="s">
        <v>66</v>
      </c>
      <c r="AH8" s="89" t="s">
        <v>106</v>
      </c>
      <c r="AJ8" s="112"/>
      <c r="AK8" s="52">
        <f>IF('Somm. Maggio punt totale'!A17=0,"",'Somm. Maggio punt totale'!A17)</f>
      </c>
      <c r="AL8" s="86" t="s">
        <v>82</v>
      </c>
      <c r="AM8" s="87" t="s">
        <v>103</v>
      </c>
      <c r="AN8" s="88" t="s">
        <v>66</v>
      </c>
      <c r="AO8" s="89" t="s">
        <v>106</v>
      </c>
      <c r="AQ8" s="112"/>
      <c r="AR8" s="52">
        <f>IF('Somm. Maggio punt totale'!A18=0,"",'Somm. Maggio punt totale'!A18)</f>
      </c>
      <c r="AS8" s="86" t="s">
        <v>82</v>
      </c>
      <c r="AT8" s="87" t="s">
        <v>103</v>
      </c>
      <c r="AU8" s="88" t="s">
        <v>66</v>
      </c>
      <c r="AV8" s="89" t="s">
        <v>106</v>
      </c>
      <c r="AX8" s="112"/>
      <c r="AY8" s="52">
        <f>IF('Somm. Maggio punt totale'!A19=0,"",'Somm. Maggio punt totale'!A19)</f>
      </c>
      <c r="AZ8" s="86" t="s">
        <v>82</v>
      </c>
      <c r="BA8" s="87" t="s">
        <v>50</v>
      </c>
      <c r="BB8" s="88" t="s">
        <v>66</v>
      </c>
      <c r="BC8" s="89" t="s">
        <v>106</v>
      </c>
      <c r="BE8" s="112"/>
      <c r="BF8" s="52">
        <f>IF('Somm. Maggio punt totale'!A20=0,"",'Somm. Maggio punt totale'!A20)</f>
      </c>
      <c r="BG8" s="86" t="s">
        <v>82</v>
      </c>
      <c r="BH8" s="87" t="s">
        <v>103</v>
      </c>
      <c r="BI8" s="88" t="s">
        <v>66</v>
      </c>
      <c r="BJ8" s="89" t="s">
        <v>106</v>
      </c>
      <c r="BL8" s="112"/>
      <c r="BM8" s="52">
        <f>IF('Somm. Maggio punt totale'!A21=0,"",'Somm. Maggio punt totale'!A21)</f>
      </c>
      <c r="BN8" s="86" t="s">
        <v>82</v>
      </c>
      <c r="BO8" s="87" t="s">
        <v>103</v>
      </c>
      <c r="BP8" s="88" t="s">
        <v>66</v>
      </c>
      <c r="BQ8" s="89" t="s">
        <v>106</v>
      </c>
      <c r="BS8" s="112"/>
      <c r="BT8" s="52">
        <f>IF('Somm. Maggio punt totale'!A22=0,"",'Somm. Maggio punt totale'!A22)</f>
      </c>
      <c r="BU8" s="86" t="s">
        <v>82</v>
      </c>
      <c r="BV8" s="87" t="s">
        <v>103</v>
      </c>
      <c r="BW8" s="88" t="s">
        <v>66</v>
      </c>
      <c r="BX8" s="89" t="s">
        <v>106</v>
      </c>
      <c r="BZ8" s="112"/>
      <c r="CA8" s="52">
        <f>IF('Somm. Maggio punt totale'!A23=0,"",'Somm. Maggio punt totale'!A23)</f>
      </c>
      <c r="CB8" s="86" t="s">
        <v>82</v>
      </c>
      <c r="CC8" s="87" t="s">
        <v>103</v>
      </c>
      <c r="CD8" s="88" t="s">
        <v>66</v>
      </c>
      <c r="CE8" s="89" t="s">
        <v>106</v>
      </c>
      <c r="CG8" s="112"/>
      <c r="CH8" s="52">
        <f>IF('Somm. Maggio punt totale'!A24=0,"",'Somm. Maggio punt totale'!A24)</f>
      </c>
      <c r="CI8" s="86" t="s">
        <v>82</v>
      </c>
      <c r="CJ8" s="87" t="s">
        <v>103</v>
      </c>
      <c r="CK8" s="88" t="s">
        <v>66</v>
      </c>
      <c r="CL8" s="89" t="s">
        <v>70</v>
      </c>
      <c r="CN8" s="112"/>
      <c r="CO8" s="52">
        <f>IF('Somm. Maggio punt totale'!A25=0,"",'Somm. Maggio punt totale'!A25)</f>
      </c>
      <c r="CP8" s="86" t="s">
        <v>82</v>
      </c>
      <c r="CQ8" s="87" t="s">
        <v>103</v>
      </c>
      <c r="CR8" s="88" t="s">
        <v>66</v>
      </c>
      <c r="CS8" s="89" t="s">
        <v>106</v>
      </c>
      <c r="CU8" s="112"/>
      <c r="CV8" s="52">
        <f>IF('Somm. Maggio punt totale'!A26=0,"",'Somm. Maggio punt totale'!A26)</f>
      </c>
      <c r="CW8" s="57" t="s">
        <v>82</v>
      </c>
      <c r="CX8" s="58" t="s">
        <v>50</v>
      </c>
      <c r="CY8" s="59" t="s">
        <v>66</v>
      </c>
      <c r="CZ8" s="60" t="s">
        <v>70</v>
      </c>
      <c r="DB8" s="112"/>
      <c r="DC8" s="52">
        <f>IF('Somm. Maggio punt totale'!A27=0,"",'Somm. Maggio punt totale'!A27)</f>
      </c>
      <c r="DD8" s="57" t="s">
        <v>82</v>
      </c>
      <c r="DE8" s="58" t="s">
        <v>50</v>
      </c>
      <c r="DF8" s="59" t="s">
        <v>66</v>
      </c>
      <c r="DG8" s="60" t="s">
        <v>70</v>
      </c>
      <c r="DI8" s="112"/>
      <c r="DJ8" s="52">
        <f>IF('Somm. Maggio punt totale'!A28=0,"",'Somm. Maggio punt totale'!A28)</f>
      </c>
      <c r="DK8" s="57" t="s">
        <v>82</v>
      </c>
      <c r="DL8" s="58" t="s">
        <v>50</v>
      </c>
      <c r="DM8" s="59" t="s">
        <v>66</v>
      </c>
      <c r="DN8" s="60" t="s">
        <v>70</v>
      </c>
      <c r="DP8" s="112"/>
      <c r="DQ8" s="52">
        <f>IF('Somm. Maggio punt totale'!A29=0,"",'Somm. Maggio punt totale'!A29)</f>
      </c>
      <c r="DR8" s="57" t="s">
        <v>82</v>
      </c>
      <c r="DS8" s="58" t="s">
        <v>50</v>
      </c>
      <c r="DT8" s="59" t="s">
        <v>66</v>
      </c>
      <c r="DU8" s="60" t="s">
        <v>70</v>
      </c>
      <c r="DW8" s="112"/>
      <c r="DX8" s="52">
        <f>IF('Somm. Maggio punt totale'!A30=0,"",'Somm. Maggio punt totale'!A30)</f>
      </c>
      <c r="DY8" s="57" t="s">
        <v>82</v>
      </c>
      <c r="DZ8" s="58" t="s">
        <v>50</v>
      </c>
      <c r="EA8" s="59" t="s">
        <v>66</v>
      </c>
      <c r="EB8" s="60" t="s">
        <v>70</v>
      </c>
      <c r="ED8" s="112"/>
      <c r="EE8" s="52">
        <f>IF('Somm. Maggio punt totale'!A31=0,"",'Somm. Maggio punt totale'!A31)</f>
      </c>
      <c r="EF8" s="57" t="s">
        <v>82</v>
      </c>
      <c r="EG8" s="58" t="s">
        <v>50</v>
      </c>
      <c r="EH8" s="59" t="s">
        <v>66</v>
      </c>
      <c r="EI8" s="60" t="s">
        <v>70</v>
      </c>
      <c r="EK8" s="112"/>
      <c r="EL8" s="52">
        <f>IF('Somm. Maggio punt totale'!A32=0,"",'Somm. Maggio punt totale'!A32)</f>
      </c>
      <c r="EM8" s="86" t="s">
        <v>82</v>
      </c>
      <c r="EN8" s="87" t="s">
        <v>103</v>
      </c>
      <c r="EO8" s="88" t="s">
        <v>66</v>
      </c>
      <c r="EP8" s="89" t="s">
        <v>106</v>
      </c>
      <c r="ER8" s="112"/>
      <c r="ES8" s="52">
        <f>IF('Somm. Maggio punt totale'!A33=0,"",'Somm. Maggio punt totale'!A33)</f>
      </c>
      <c r="ET8" s="86" t="s">
        <v>82</v>
      </c>
      <c r="EU8" s="87" t="s">
        <v>103</v>
      </c>
      <c r="EV8" s="88" t="s">
        <v>66</v>
      </c>
      <c r="EW8" s="89" t="s">
        <v>106</v>
      </c>
      <c r="EY8" s="112"/>
      <c r="EZ8" s="52">
        <f>IF('Somm. Maggio punt totale'!A34=0,"",'Somm. Maggio punt totale'!A34)</f>
      </c>
      <c r="FA8" s="86" t="s">
        <v>82</v>
      </c>
      <c r="FB8" s="87" t="s">
        <v>103</v>
      </c>
      <c r="FC8" s="88" t="s">
        <v>66</v>
      </c>
      <c r="FD8" s="89" t="s">
        <v>106</v>
      </c>
      <c r="FF8" s="112"/>
      <c r="FG8" s="52">
        <f>IF('Somm. Maggio punt totale'!A35=0,"",'Somm. Maggio punt totale'!A35)</f>
      </c>
      <c r="FH8" s="86" t="s">
        <v>82</v>
      </c>
      <c r="FI8" s="87" t="s">
        <v>103</v>
      </c>
      <c r="FJ8" s="88" t="s">
        <v>66</v>
      </c>
      <c r="FK8" s="89" t="s">
        <v>106</v>
      </c>
      <c r="FM8" s="112"/>
      <c r="FN8" s="52">
        <f>IF('Somm. Maggio punt totale'!A36=0,"",'Somm. Maggio punt totale'!A36)</f>
      </c>
      <c r="FO8" s="86" t="s">
        <v>82</v>
      </c>
      <c r="FP8" s="87" t="s">
        <v>103</v>
      </c>
      <c r="FQ8" s="88" t="s">
        <v>66</v>
      </c>
      <c r="FR8" s="89" t="s">
        <v>106</v>
      </c>
      <c r="FT8" s="112"/>
      <c r="FU8" s="52">
        <f>IF('Somm. Maggio punt totale'!A37=0,"",'Somm. Maggio punt totale'!A37)</f>
      </c>
      <c r="FV8" s="86" t="s">
        <v>82</v>
      </c>
      <c r="FW8" s="87" t="s">
        <v>103</v>
      </c>
      <c r="FX8" s="88" t="s">
        <v>66</v>
      </c>
      <c r="FY8" s="89" t="s">
        <v>106</v>
      </c>
      <c r="GA8" s="112"/>
      <c r="GB8" s="52">
        <f>IF('Somm. Maggio punt totale'!A38=0,"",'Somm. Maggio punt totale'!A38)</f>
      </c>
      <c r="GC8" s="86" t="s">
        <v>82</v>
      </c>
      <c r="GD8" s="87" t="s">
        <v>103</v>
      </c>
      <c r="GE8" s="88" t="s">
        <v>66</v>
      </c>
      <c r="GF8" s="89" t="s">
        <v>106</v>
      </c>
      <c r="GH8" s="112"/>
      <c r="GI8" s="52">
        <f>IF('Somm. Maggio punt totale'!A39=0,"",'Somm. Maggio punt totale'!A39)</f>
      </c>
      <c r="GJ8" s="86" t="s">
        <v>82</v>
      </c>
      <c r="GK8" s="87" t="s">
        <v>103</v>
      </c>
      <c r="GL8" s="88" t="s">
        <v>66</v>
      </c>
      <c r="GM8" s="89" t="s">
        <v>106</v>
      </c>
      <c r="GO8" s="112"/>
      <c r="GP8" s="52">
        <f>IF('Somm. Maggio punt totale'!A40=0,"",'Somm. Maggio punt totale'!A40)</f>
      </c>
      <c r="GQ8" s="86" t="s">
        <v>82</v>
      </c>
      <c r="GR8" s="87" t="s">
        <v>103</v>
      </c>
      <c r="GS8" s="88" t="s">
        <v>66</v>
      </c>
      <c r="GT8" s="89" t="s">
        <v>106</v>
      </c>
      <c r="GV8" s="112"/>
      <c r="GW8" s="52">
        <f>IF('Somm. Maggio punt totale'!A41=0,"",'Somm. Maggio punt totale'!A41)</f>
      </c>
      <c r="GX8" s="86" t="s">
        <v>82</v>
      </c>
      <c r="GY8" s="87" t="s">
        <v>103</v>
      </c>
      <c r="GZ8" s="88" t="s">
        <v>66</v>
      </c>
      <c r="HA8" s="89" t="s">
        <v>106</v>
      </c>
    </row>
    <row r="9" spans="1:209" s="3" customFormat="1" ht="18" thickBot="1">
      <c r="A9" s="90" t="s">
        <v>108</v>
      </c>
      <c r="B9" s="91">
        <f>'Somm. Maggio punt totale'!AX12</f>
      </c>
      <c r="C9" s="82">
        <f>IF(AND(42&lt;B9,B9&lt;=116),"X","")</f>
      </c>
      <c r="D9" s="82">
        <f>IF(AND(116&lt;B9,B9&lt;=127),"X","")</f>
      </c>
      <c r="E9" s="83">
        <f>IF(AND(127&lt;B9,B9&lt;=148),"X","")</f>
      </c>
      <c r="F9" s="82">
        <f>IF(AND(148&lt;B9,B9&lt;=172),"X","")</f>
      </c>
      <c r="H9" s="90" t="s">
        <v>108</v>
      </c>
      <c r="I9" s="91">
        <f>'Somm. Maggio punt totale'!AX13</f>
      </c>
      <c r="J9" s="82">
        <f>IF(AND(42&lt;I9,I9&lt;=116),"X","")</f>
      </c>
      <c r="K9" s="82">
        <f>IF(AND(116&lt;I9,I9&lt;=127),"X","")</f>
      </c>
      <c r="L9" s="83">
        <f>IF(AND(127&lt;I9,I9&lt;=148),"X","")</f>
      </c>
      <c r="M9" s="82">
        <f>IF(AND(148&lt;I9,I9&lt;=172),"X","")</f>
      </c>
      <c r="O9" s="90" t="s">
        <v>108</v>
      </c>
      <c r="P9" s="91">
        <f>'Somm. Maggio punt totale'!AX14</f>
      </c>
      <c r="Q9" s="82">
        <f>IF(AND(42&lt;P9,P9&lt;=116),"X","")</f>
      </c>
      <c r="R9" s="82">
        <f>IF(AND(116&lt;P9,P9&lt;=127),"X","")</f>
      </c>
      <c r="S9" s="83">
        <f>IF(AND(127&lt;P9,P9&lt;=148),"X","")</f>
      </c>
      <c r="T9" s="82">
        <f>IF(AND(148&lt;P9,P9&lt;=172),"X","")</f>
      </c>
      <c r="V9" s="90" t="s">
        <v>108</v>
      </c>
      <c r="W9" s="91">
        <f>'Somm. Maggio punt totale'!AX15</f>
      </c>
      <c r="X9" s="82">
        <f>IF(AND(42&lt;W9,W9&lt;=116),"X","")</f>
      </c>
      <c r="Y9" s="82">
        <f>IF(AND(116&lt;W9,W9&lt;=127),"X","")</f>
      </c>
      <c r="Z9" s="83">
        <f>IF(AND(127&lt;W9,W9&lt;=148),"X","")</f>
      </c>
      <c r="AA9" s="82">
        <f>IF(AND(148&lt;W9,W9&lt;=172),"X","")</f>
      </c>
      <c r="AC9" s="90" t="s">
        <v>108</v>
      </c>
      <c r="AD9" s="91">
        <f>'Somm. Maggio punt totale'!AX16</f>
      </c>
      <c r="AE9" s="82">
        <f>IF(AND(42&lt;AD9,AD9&lt;=116),"X","")</f>
      </c>
      <c r="AF9" s="82">
        <f>IF(AND(116&lt;AD9,AD9&lt;=127),"X","")</f>
      </c>
      <c r="AG9" s="83">
        <f>IF(AND(127&lt;AD9,AD9&lt;=148),"X","")</f>
      </c>
      <c r="AH9" s="82">
        <f>IF(AND(148&lt;AD9,AD9&lt;=172),"X","")</f>
      </c>
      <c r="AJ9" s="90" t="s">
        <v>108</v>
      </c>
      <c r="AK9" s="62">
        <f>'Somm. Maggio punt totale'!AX17</f>
      </c>
      <c r="AL9" s="82">
        <f>IF(AND(42&lt;AK9,AK9&lt;=116),"X","")</f>
      </c>
      <c r="AM9" s="82">
        <f>IF(AND(116&lt;AK9,AK9&lt;=127),"X","")</f>
      </c>
      <c r="AN9" s="83">
        <f>IF(AND(127&lt;AK9,AK9&lt;=148),"X","")</f>
      </c>
      <c r="AO9" s="82">
        <f>IF(AND(148&lt;AK9,AK9&lt;=172),"X","")</f>
      </c>
      <c r="AQ9" s="90" t="s">
        <v>108</v>
      </c>
      <c r="AR9" s="91">
        <f>'Somm. Maggio punt totale'!AX18</f>
      </c>
      <c r="AS9" s="82">
        <f>IF(AND(42&lt;AR9,AR9&lt;=116),"X","")</f>
      </c>
      <c r="AT9" s="82">
        <f>IF(AND(116&lt;AR9,AR9&lt;=127),"X","")</f>
      </c>
      <c r="AU9" s="83">
        <f>IF(AND(127&lt;AR9,AR9&lt;=148),"X","")</f>
      </c>
      <c r="AV9" s="82">
        <f>IF(AND(148&lt;AR9,AR9&lt;=172),"X","")</f>
      </c>
      <c r="AX9" s="90" t="s">
        <v>108</v>
      </c>
      <c r="AY9" s="91">
        <f>'Somm. Maggio punt totale'!AX19</f>
      </c>
      <c r="AZ9" s="82">
        <f>IF(AND(42&lt;AY9,AY9&lt;=116),"X","")</f>
      </c>
      <c r="BA9" s="82">
        <f>IF(AND(116&lt;AY9,AY9&lt;=127),"X","")</f>
      </c>
      <c r="BB9" s="83">
        <f>IF(AND(127&lt;AY9,AY9&lt;=148),"X","")</f>
      </c>
      <c r="BC9" s="82">
        <f>IF(AND(148&lt;AY9,AY9&lt;=172),"X","")</f>
      </c>
      <c r="BE9" s="90" t="s">
        <v>108</v>
      </c>
      <c r="BF9" s="91">
        <f>'Somm. Maggio punt totale'!AX20</f>
      </c>
      <c r="BG9" s="82">
        <f>IF(AND(42&lt;BF9,BF9&lt;=116),"X","")</f>
      </c>
      <c r="BH9" s="82">
        <f>IF(AND(116&lt;BF9,BF9&lt;=127),"X","")</f>
      </c>
      <c r="BI9" s="83">
        <f>IF(AND(127&lt;BF9,BF9&lt;=148),"X","")</f>
      </c>
      <c r="BJ9" s="82">
        <f>IF(AND(148&lt;BF9,BF9&lt;=172),"X","")</f>
      </c>
      <c r="BL9" s="90" t="s">
        <v>108</v>
      </c>
      <c r="BM9" s="91">
        <f>'Somm. Maggio punt totale'!AX21</f>
      </c>
      <c r="BN9" s="82">
        <f>IF(AND(42&lt;BM9,BM9&lt;=116),"X","")</f>
      </c>
      <c r="BO9" s="82">
        <f>IF(AND(116&lt;BM9,BM9&lt;=127),"X","")</f>
      </c>
      <c r="BP9" s="83">
        <f>IF(AND(127&lt;BM9,BM9&lt;=148),"X","")</f>
      </c>
      <c r="BQ9" s="82">
        <f>IF(AND(148&lt;BM9,BM9&lt;=172),"X","")</f>
      </c>
      <c r="BS9" s="90" t="s">
        <v>108</v>
      </c>
      <c r="BT9" s="91">
        <f>'Somm. Maggio punt totale'!AX22</f>
      </c>
      <c r="BU9" s="82">
        <f>IF(AND(42&lt;BT9,BT9&lt;=116),"X","")</f>
      </c>
      <c r="BV9" s="82">
        <f>IF(AND(116&lt;BT9,BT9&lt;=127),"X","")</f>
      </c>
      <c r="BW9" s="83">
        <f>IF(AND(127&lt;BT9,BT9&lt;=148),"X","")</f>
      </c>
      <c r="BX9" s="82">
        <f>IF(AND(148&lt;BT9,BT9&lt;=172),"X","")</f>
      </c>
      <c r="BZ9" s="90" t="s">
        <v>108</v>
      </c>
      <c r="CA9" s="91">
        <f>'Somm. Maggio punt totale'!AX23</f>
      </c>
      <c r="CB9" s="82">
        <f>IF(AND(42&lt;CA9,CA9&lt;=116),"X","")</f>
      </c>
      <c r="CC9" s="82">
        <f>IF(AND(116&lt;CA9,CA9&lt;=127),"X","")</f>
      </c>
      <c r="CD9" s="83">
        <f>IF(AND(127&lt;CA9,CA9&lt;=148),"X","")</f>
      </c>
      <c r="CE9" s="82">
        <f>IF(AND(148&lt;CA9,CA9&lt;=172),"X","")</f>
      </c>
      <c r="CG9" s="90" t="s">
        <v>108</v>
      </c>
      <c r="CH9" s="91">
        <f>'Somm. Maggio punt totale'!AX24</f>
      </c>
      <c r="CI9" s="82">
        <f>IF(AND(42&lt;CH9,CH9&lt;=116),"X","")</f>
      </c>
      <c r="CJ9" s="82">
        <f>IF(AND(116&lt;CH9,CH9&lt;=127),"X","")</f>
      </c>
      <c r="CK9" s="83">
        <f>IF(AND(127&lt;CH9,CH9&lt;=148),"X","")</f>
      </c>
      <c r="CL9" s="82">
        <f>IF(AND(148&lt;CH9,CH9&lt;=172),"X","")</f>
      </c>
      <c r="CN9" s="90" t="s">
        <v>108</v>
      </c>
      <c r="CO9" s="91">
        <f>'Somm. Maggio punt totale'!AX25</f>
      </c>
      <c r="CP9" s="82">
        <f>IF(AND(42&lt;CO9,CO9&lt;=116),"X","")</f>
      </c>
      <c r="CQ9" s="82">
        <f>IF(AND(116&lt;CO9,CO9&lt;=127),"X","")</f>
      </c>
      <c r="CR9" s="83">
        <f>IF(AND(127&lt;CO9,CO9&lt;=148),"X","")</f>
      </c>
      <c r="CS9" s="82">
        <f>IF(AND(148&lt;CO9,CO9&lt;=172),"X","")</f>
      </c>
      <c r="CU9" s="90" t="s">
        <v>108</v>
      </c>
      <c r="CV9" s="91">
        <f>'Somm. Maggio punt totale'!AX26</f>
      </c>
      <c r="CW9" s="82">
        <f>IF(AND(42&lt;CV9,CV9&lt;=116),"X","")</f>
      </c>
      <c r="CX9" s="82">
        <f>IF(AND(116&lt;CV9,CV9&lt;=127),"X","")</f>
      </c>
      <c r="CY9" s="83">
        <f>IF(AND(127&lt;CV9,CV9&lt;=148),"X","")</f>
      </c>
      <c r="CZ9" s="82">
        <f>IF(AND(148&lt;CV9,CV9&lt;=172),"X","")</f>
      </c>
      <c r="DB9" s="90" t="s">
        <v>108</v>
      </c>
      <c r="DC9" s="62">
        <f>'Somm. Maggio punt totale'!AX27</f>
      </c>
      <c r="DD9" s="82">
        <f>IF(AND(42&lt;DC9,DC9&lt;=116),"X","")</f>
      </c>
      <c r="DE9" s="82">
        <f>IF(AND(116&lt;DC9,DC9&lt;=127),"X","")</f>
      </c>
      <c r="DF9" s="83">
        <f>IF(AND(127&lt;DC9,DC9&lt;=148),"X","")</f>
      </c>
      <c r="DG9" s="82">
        <f>IF(AND(148&lt;DC9,DC9&lt;=172),"X","")</f>
      </c>
      <c r="DI9" s="90" t="s">
        <v>108</v>
      </c>
      <c r="DJ9" s="62">
        <f>'Somm. Maggio punt totale'!AX28</f>
      </c>
      <c r="DK9" s="82">
        <f>IF(AND(42&lt;DJ9,DJ9&lt;=116),"X","")</f>
      </c>
      <c r="DL9" s="82">
        <f>IF(AND(116&lt;DJ9,DJ9&lt;=127),"X","")</f>
      </c>
      <c r="DM9" s="83">
        <f>IF(AND(127&lt;DJ9,DJ9&lt;=148),"X","")</f>
      </c>
      <c r="DN9" s="82">
        <f>IF(AND(148&lt;DJ9,DJ9&lt;=172),"X","")</f>
      </c>
      <c r="DP9" s="90" t="s">
        <v>108</v>
      </c>
      <c r="DQ9" s="62">
        <f>'Somm. Maggio punt totale'!AX29</f>
      </c>
      <c r="DR9" s="82">
        <f>IF(AND(42&lt;DQ9,DQ9&lt;=116),"X","")</f>
      </c>
      <c r="DS9" s="82">
        <f>IF(AND(116&lt;DQ9,DQ9&lt;=127),"X","")</f>
      </c>
      <c r="DT9" s="83">
        <f>IF(AND(127&lt;DQ9,DQ9&lt;=148),"X","")</f>
      </c>
      <c r="DU9" s="82">
        <f>IF(AND(148&lt;DQ9,DQ9&lt;=172),"X","")</f>
      </c>
      <c r="DW9" s="90" t="s">
        <v>108</v>
      </c>
      <c r="DX9" s="62">
        <f>'Somm. Maggio punt totale'!AX30</f>
      </c>
      <c r="DY9" s="82">
        <f>IF(AND(42&lt;DW9,DW9&lt;=116),"X","")</f>
      </c>
      <c r="DZ9" s="82">
        <f>IF(AND(116&lt;DW9,DW9&lt;=127),"X","")</f>
      </c>
      <c r="EA9" s="83">
        <f>IF(AND(127&lt;DW9,DW9&lt;=148),"X","")</f>
      </c>
      <c r="EB9" s="82">
        <f>IF(AND(148&lt;DW9,DW9&lt;=172),"X","")</f>
      </c>
      <c r="ED9" s="90" t="s">
        <v>108</v>
      </c>
      <c r="EE9" s="62">
        <f>'Somm. Maggio punt totale'!AX31</f>
      </c>
      <c r="EF9" s="82">
        <f>IF(AND(42&lt;EE9,EE9&lt;=116),"X","")</f>
      </c>
      <c r="EG9" s="82">
        <f>IF(AND(116&lt;EE9,EE9&lt;=127),"X","")</f>
      </c>
      <c r="EH9" s="83">
        <f>IF(AND(127&lt;EE9,EE9&lt;=148),"X","")</f>
      </c>
      <c r="EI9" s="82">
        <f>IF(AND(148&lt;EE9,EE9&lt;=172),"X","")</f>
      </c>
      <c r="EK9" s="90" t="s">
        <v>108</v>
      </c>
      <c r="EL9" s="91">
        <f>'Somm. Maggio punt totale'!AX32</f>
      </c>
      <c r="EM9" s="82">
        <f>IF(AND(42&lt;EL9,EL9&lt;=116),"X","")</f>
      </c>
      <c r="EN9" s="82">
        <f>IF(AND(116&lt;EL9,EL9&lt;=127),"X","")</f>
      </c>
      <c r="EO9" s="83">
        <f>IF(AND(127&lt;EL9,EL9&lt;=148),"X","")</f>
      </c>
      <c r="EP9" s="82">
        <f>IF(AND(148&lt;EL9,EL9&lt;=172),"X","")</f>
      </c>
      <c r="ER9" s="90" t="s">
        <v>108</v>
      </c>
      <c r="ES9" s="91">
        <f>'Somm. Maggio punt totale'!AX33</f>
      </c>
      <c r="ET9" s="82">
        <f>IF(AND(42&lt;ES9,ES9&lt;=116),"X","")</f>
      </c>
      <c r="EU9" s="82">
        <f>IF(AND(116&lt;ES9,ES9&lt;=127),"X","")</f>
      </c>
      <c r="EV9" s="83">
        <f>IF(AND(127&lt;ES9,ES9&lt;=148),"X","")</f>
      </c>
      <c r="EW9" s="82">
        <f>IF(AND(148&lt;ES9,ES9&lt;=172),"X","")</f>
      </c>
      <c r="EY9" s="90" t="s">
        <v>108</v>
      </c>
      <c r="EZ9" s="91">
        <f>'Somm. Maggio punt totale'!AX34</f>
      </c>
      <c r="FA9" s="82">
        <f>IF(AND(42&lt;EZ9,EZ9&lt;=116),"X","")</f>
      </c>
      <c r="FB9" s="82">
        <f>IF(AND(116&lt;EZ9,EZ9&lt;=127),"X","")</f>
      </c>
      <c r="FC9" s="83">
        <f>IF(AND(127&lt;EZ9,EZ9&lt;=148),"X","")</f>
      </c>
      <c r="FD9" s="82">
        <f>IF(AND(148&lt;EZ9,EZ9&lt;=172),"X","")</f>
      </c>
      <c r="FF9" s="90" t="s">
        <v>108</v>
      </c>
      <c r="FG9" s="91">
        <f>'Somm. Maggio punt totale'!AX35</f>
      </c>
      <c r="FH9" s="82">
        <f>IF(AND(42&lt;FG9,FG9&lt;=116),"X","")</f>
      </c>
      <c r="FI9" s="82">
        <f>IF(AND(116&lt;FG9,FG9&lt;=127),"X","")</f>
      </c>
      <c r="FJ9" s="83">
        <f>IF(AND(127&lt;FG9,FG9&lt;=148),"X","")</f>
      </c>
      <c r="FK9" s="82">
        <f>IF(AND(148&lt;FG9,FG9&lt;=172),"X","")</f>
      </c>
      <c r="FM9" s="90" t="s">
        <v>108</v>
      </c>
      <c r="FN9" s="91">
        <f>'Somm. Maggio punt totale'!AX36</f>
      </c>
      <c r="FO9" s="82">
        <f>IF(AND(42&lt;FN9,FN9&lt;=116),"X","")</f>
      </c>
      <c r="FP9" s="82">
        <f>IF(AND(116&lt;FN9,FN9&lt;=127),"X","")</f>
      </c>
      <c r="FQ9" s="83">
        <f>IF(AND(127&lt;FN9,FN9&lt;=148),"X","")</f>
      </c>
      <c r="FR9" s="82">
        <f>IF(AND(148&lt;FN9,FN9&lt;=172),"X","")</f>
      </c>
      <c r="FT9" s="90" t="s">
        <v>108</v>
      </c>
      <c r="FU9" s="91">
        <f>'Somm. Maggio punt totale'!AX37</f>
      </c>
      <c r="FV9" s="82">
        <f>IF(AND(42&lt;FU9,FU9&lt;=116),"X","")</f>
      </c>
      <c r="FW9" s="82">
        <f>IF(AND(116&lt;FU9,FU9&lt;=127),"X","")</f>
      </c>
      <c r="FX9" s="83">
        <f>IF(AND(127&lt;FU9,FU9&lt;=148),"X","")</f>
      </c>
      <c r="FY9" s="82">
        <f>IF(AND(148&lt;FU9,FU9&lt;=172),"X","")</f>
      </c>
      <c r="GA9" s="90" t="s">
        <v>108</v>
      </c>
      <c r="GB9" s="91">
        <f>'Somm. Maggio punt totale'!AX38</f>
      </c>
      <c r="GC9" s="82">
        <f>IF(AND(42&lt;GB9,GB9&lt;=116),"X","")</f>
      </c>
      <c r="GD9" s="82">
        <f>IF(AND(116&lt;GB9,GB9&lt;=127),"X","")</f>
      </c>
      <c r="GE9" s="83">
        <f>IF(AND(127&lt;GB9,GB9&lt;=148),"X","")</f>
      </c>
      <c r="GF9" s="82">
        <f>IF(AND(148&lt;GB9,GB9&lt;=172),"X","")</f>
      </c>
      <c r="GH9" s="90" t="s">
        <v>108</v>
      </c>
      <c r="GI9" s="91">
        <f>'Somm. Maggio punt totale'!AX39</f>
      </c>
      <c r="GJ9" s="82">
        <f>IF(AND(42&lt;GI9,GI9&lt;=116),"X","")</f>
      </c>
      <c r="GK9" s="82">
        <f>IF(AND(116&lt;GI9,GI9&lt;=127),"X","")</f>
      </c>
      <c r="GL9" s="83">
        <f>IF(AND(127&lt;GI9,GI9&lt;=148),"X","")</f>
      </c>
      <c r="GM9" s="82">
        <f>IF(AND(148&lt;GI9,GI9&lt;=172),"X","")</f>
      </c>
      <c r="GO9" s="90" t="s">
        <v>108</v>
      </c>
      <c r="GP9" s="91">
        <f>'Somm. Maggio punt totale'!AX40</f>
      </c>
      <c r="GQ9" s="82">
        <f>IF(AND(42&lt;GP9,GP9&lt;=116),"X","")</f>
      </c>
      <c r="GR9" s="82">
        <f>IF(AND(116&lt;GP9,GP9&lt;=127),"X","")</f>
      </c>
      <c r="GS9" s="83">
        <f>IF(AND(127&lt;GP9,GP9&lt;=148),"X","")</f>
      </c>
      <c r="GT9" s="82">
        <f>IF(AND(148&lt;GP9,GP9&lt;=172),"X","")</f>
      </c>
      <c r="GV9" s="90" t="s">
        <v>108</v>
      </c>
      <c r="GW9" s="91">
        <f>'Somm. Maggio punt totale'!AX41</f>
      </c>
      <c r="GX9" s="82">
        <f>IF(AND(42&lt;GW9,GW9&lt;=116),"X","")</f>
      </c>
      <c r="GY9" s="82">
        <f>IF(AND(116&lt;GW9,GW9&lt;=127),"X","")</f>
      </c>
      <c r="GZ9" s="83">
        <f>IF(AND(127&lt;GW9,GW9&lt;=148),"X","")</f>
      </c>
      <c r="HA9" s="82">
        <f>IF(AND(148&lt;GW9,GW9&lt;=172),"X","")</f>
      </c>
    </row>
    <row r="10" spans="1:209" s="3" customFormat="1" ht="18" thickBot="1">
      <c r="A10" s="90" t="s">
        <v>67</v>
      </c>
      <c r="B10" s="91" t="str">
        <f>IF(SUM('Somm. Maggio punt totale'!E12:M12)=0,"0",SUM('Somm. Maggio punt totale'!E12:M12)/COUNT('Somm. Maggio punt totale'!E12:M12)*9)</f>
        <v>0</v>
      </c>
      <c r="C10" s="64">
        <f>IF(AND(0&lt;B10,B10&lt;=25),"X","")</f>
      </c>
      <c r="D10" s="64">
        <f>IF(AND(25&lt;B10,B10&lt;=28),"X","")</f>
      </c>
      <c r="E10" s="65">
        <f>IF(AND(28&lt;B10,B10&lt;=33),"X","")</f>
      </c>
      <c r="F10" s="64">
        <f>IF(AND(33&lt;B10,B10&lt;=36),"X","")</f>
      </c>
      <c r="H10" s="90" t="s">
        <v>67</v>
      </c>
      <c r="I10" s="91" t="str">
        <f>IF(SUM('Somm. Maggio punt totale'!E13:M13)=0,"0",SUM('Somm. Maggio punt totale'!E13:M13)/COUNT('Somm. Maggio punt totale'!E13:M13)*9)</f>
        <v>0</v>
      </c>
      <c r="J10" s="64">
        <f>IF(AND(0&lt;I10,I10&lt;=25),"X","")</f>
      </c>
      <c r="K10" s="64">
        <f>IF(AND(25&lt;I10,I10&lt;=28),"X","")</f>
      </c>
      <c r="L10" s="65">
        <f>IF(AND(28&lt;I10,I10&lt;=33),"X","")</f>
      </c>
      <c r="M10" s="64">
        <f>IF(AND(33&lt;I10,I10&lt;=36),"X","")</f>
      </c>
      <c r="O10" s="90" t="s">
        <v>67</v>
      </c>
      <c r="P10" s="92" t="str">
        <f>IF(SUM('Somm. Maggio punt totale'!E14:M14)=0,"0",SUM('Somm. Maggio punt totale'!E14:M14)/COUNT('Somm. Maggio punt totale'!E14:M14)*9)</f>
        <v>0</v>
      </c>
      <c r="Q10" s="64">
        <f>IF(AND(0&lt;P10,P10&lt;=25),"X","")</f>
      </c>
      <c r="R10" s="64">
        <f>IF(AND(25&lt;P10,P10&lt;=28),"X","")</f>
      </c>
      <c r="S10" s="65">
        <f>IF(AND(28&lt;P10,P10&lt;=33),"X","")</f>
      </c>
      <c r="T10" s="64">
        <f>IF(AND(33&lt;P10,P10&lt;=36),"X","")</f>
      </c>
      <c r="V10" s="90" t="s">
        <v>67</v>
      </c>
      <c r="W10" s="92" t="str">
        <f>IF(SUM('Somm. Maggio punt totale'!E15:M15)=0,"0",SUM('Somm. Maggio punt totale'!E15:M15)/COUNT('Somm. Maggio punt totale'!E15:M15)*9)</f>
        <v>0</v>
      </c>
      <c r="X10" s="64">
        <f>IF(AND(0&lt;W10,W10&lt;=25),"X","")</f>
      </c>
      <c r="Y10" s="64">
        <f>IF(AND(25&lt;W10,W10&lt;=28),"X","")</f>
      </c>
      <c r="Z10" s="65">
        <f>IF(AND(28&lt;W10,W10&lt;=33),"X","")</f>
      </c>
      <c r="AA10" s="64">
        <f>IF(AND(33&lt;W10,W10&lt;=36),"X","")</f>
      </c>
      <c r="AC10" s="90" t="s">
        <v>67</v>
      </c>
      <c r="AD10" s="92" t="str">
        <f>IF(SUM('Somm. Maggio punt totale'!E16:M16)=0,"0",SUM('Somm. Maggio punt totale'!E16:M16)/COUNT('Somm. Maggio punt totale'!E16:M16)*9)</f>
        <v>0</v>
      </c>
      <c r="AE10" s="64">
        <f>IF(AND(0&lt;AD10,AD10&lt;=25),"X","")</f>
      </c>
      <c r="AF10" s="64">
        <f>IF(AND(25&lt;AD10,AD10&lt;=28),"X","")</f>
      </c>
      <c r="AG10" s="65">
        <f>IF(AND(28&lt;AD10,AD10&lt;=33),"X","")</f>
      </c>
      <c r="AH10" s="64">
        <f>IF(AND(33&lt;AD10,AD10&lt;=36),"X","")</f>
      </c>
      <c r="AJ10" s="90" t="s">
        <v>67</v>
      </c>
      <c r="AK10" s="63" t="str">
        <f>IF(SUM('Somm. Maggio punt totale'!E17:M17)=0,"0",SUM('Somm. Maggio punt totale'!E17:M17)/COUNT('Somm. Maggio punt totale'!E17:M17)*9)</f>
        <v>0</v>
      </c>
      <c r="AL10" s="64">
        <f>IF(AND(0&lt;AK10,AK10&lt;=25),"X","")</f>
      </c>
      <c r="AM10" s="64">
        <f>IF(AND(25&lt;AK10,AK10&lt;=28),"X","")</f>
      </c>
      <c r="AN10" s="65">
        <f>IF(AND(28&lt;AK10,AK10&lt;=33),"X","")</f>
      </c>
      <c r="AO10" s="64">
        <f>IF(AND(33&lt;AK10,AK10&lt;=36),"X","")</f>
      </c>
      <c r="AQ10" s="90" t="s">
        <v>67</v>
      </c>
      <c r="AR10" s="92" t="str">
        <f>IF(SUM('Somm. Maggio punt totale'!E18:M18)=0,"0",SUM('Somm. Maggio punt totale'!E18:M18)/COUNT('Somm. Maggio punt totale'!E18:M18)*9)</f>
        <v>0</v>
      </c>
      <c r="AS10" s="64">
        <f>IF(AND(0&lt;AR10,AR10&lt;=25),"X","")</f>
      </c>
      <c r="AT10" s="64">
        <f>IF(AND(25&lt;AR10,AR10&lt;=28),"X","")</f>
      </c>
      <c r="AU10" s="65">
        <f>IF(AND(28&lt;AR10,AR10&lt;=33),"X","")</f>
      </c>
      <c r="AV10" s="64">
        <f>IF(AND(33&lt;AR10,AR10&lt;=36),"X","")</f>
      </c>
      <c r="AX10" s="90" t="s">
        <v>67</v>
      </c>
      <c r="AY10" s="92" t="str">
        <f>IF(SUM('Somm. Maggio punt totale'!E19:M19)=0,"0",SUM('Somm. Maggio punt totale'!E19:M19)/COUNT('Somm. Maggio punt totale'!E19:M19)*9)</f>
        <v>0</v>
      </c>
      <c r="AZ10" s="64">
        <f>IF(AND(0&lt;AY10,AY10&lt;=25),"X","")</f>
      </c>
      <c r="BA10" s="64">
        <f>IF(AND(25&lt;AY10,AY10&lt;=28),"X","")</f>
      </c>
      <c r="BB10" s="65">
        <f>IF(AND(28&lt;AY10,AY10&lt;=33),"X","")</f>
      </c>
      <c r="BC10" s="64">
        <f>IF(AND(33&lt;AY10,AY10&lt;=36),"X","")</f>
      </c>
      <c r="BE10" s="90" t="s">
        <v>67</v>
      </c>
      <c r="BF10" s="92" t="str">
        <f>IF(SUM('Somm. Maggio punt totale'!E20:M20)=0,"0",SUM('Somm. Maggio punt totale'!E20:M20)/COUNT('Somm. Maggio punt totale'!E20:M20)*9)</f>
        <v>0</v>
      </c>
      <c r="BG10" s="64">
        <f>IF(AND(0&lt;BF10,BF10&lt;=25),"X","")</f>
      </c>
      <c r="BH10" s="64">
        <f>IF(AND(25&lt;BF10,BF10&lt;=28),"X","")</f>
      </c>
      <c r="BI10" s="65">
        <f>IF(AND(28&lt;BF10,BF10&lt;=33),"X","")</f>
      </c>
      <c r="BJ10" s="64">
        <f>IF(AND(33&lt;BF10,BF10&lt;=36),"X","")</f>
      </c>
      <c r="BL10" s="90" t="s">
        <v>67</v>
      </c>
      <c r="BM10" s="92" t="str">
        <f>IF(SUM('Somm. Maggio punt totale'!E21:M21)=0,"0",SUM('Somm. Maggio punt totale'!E21:M21)/COUNT('Somm. Maggio punt totale'!E21:M21)*9)</f>
        <v>0</v>
      </c>
      <c r="BN10" s="64">
        <f>IF(AND(0&lt;BM10,BM10&lt;=25),"X","")</f>
      </c>
      <c r="BO10" s="64">
        <f>IF(AND(25&lt;BM10,BM10&lt;=28),"X","")</f>
      </c>
      <c r="BP10" s="65">
        <f>IF(AND(28&lt;BM10,BM10&lt;=33),"X","")</f>
      </c>
      <c r="BQ10" s="64">
        <f>IF(AND(33&lt;BM10,BM10&lt;=36),"X","")</f>
      </c>
      <c r="BS10" s="90" t="s">
        <v>67</v>
      </c>
      <c r="BT10" s="92" t="str">
        <f>IF(SUM('Somm. Maggio punt totale'!E22:M22)=0,"0",SUM('Somm. Maggio punt totale'!E22:M22)/COUNT('Somm. Maggio punt totale'!E22:M22)*9)</f>
        <v>0</v>
      </c>
      <c r="BU10" s="64">
        <f>IF(AND(0&lt;BT10,BT10&lt;=25),"X","")</f>
      </c>
      <c r="BV10" s="64">
        <f>IF(AND(25&lt;BT10,BT10&lt;=28),"X","")</f>
      </c>
      <c r="BW10" s="65">
        <f>IF(AND(28&lt;BT10,BT10&lt;=33),"X","")</f>
      </c>
      <c r="BX10" s="64">
        <f>IF(AND(33&lt;BT10,BT10&lt;=36),"X","")</f>
      </c>
      <c r="BZ10" s="90" t="s">
        <v>67</v>
      </c>
      <c r="CA10" s="92" t="str">
        <f>IF(SUM('Somm. Maggio punt totale'!E23:M23)=0,"0",SUM('Somm. Maggio punt totale'!E23:M23)/COUNT('Somm. Maggio punt totale'!E23:M23)*9)</f>
        <v>0</v>
      </c>
      <c r="CB10" s="64">
        <f>IF(AND(0&lt;CA10,CA10&lt;=25),"X","")</f>
      </c>
      <c r="CC10" s="64">
        <f>IF(AND(25&lt;CA10,CA10&lt;=28),"X","")</f>
      </c>
      <c r="CD10" s="65">
        <f>IF(AND(28&lt;CA10,CA10&lt;=33),"X","")</f>
      </c>
      <c r="CE10" s="64">
        <f>IF(AND(33&lt;CA10,CA10&lt;=36),"X","")</f>
      </c>
      <c r="CG10" s="90" t="s">
        <v>67</v>
      </c>
      <c r="CH10" s="92" t="str">
        <f>IF(SUM('Somm. Maggio punt totale'!E24:M24)=0,"0",SUM('Somm. Maggio punt totale'!E24:M24)/COUNT('Somm. Maggio punt totale'!E24:M24)*9)</f>
        <v>0</v>
      </c>
      <c r="CI10" s="64">
        <f>IF(AND(0&lt;CH10,CH10&lt;=25),"X","")</f>
      </c>
      <c r="CJ10" s="64">
        <f>IF(AND(25&lt;CH10,CH10&lt;=28),"X","")</f>
      </c>
      <c r="CK10" s="65">
        <f>IF(AND(28&lt;CH10,CH10&lt;=33),"X","")</f>
      </c>
      <c r="CL10" s="64">
        <f>IF(AND(33&lt;CH10,CH10&lt;=36),"X","")</f>
      </c>
      <c r="CN10" s="90" t="s">
        <v>67</v>
      </c>
      <c r="CO10" s="92" t="str">
        <f>IF(SUM('Somm. Maggio punt totale'!E25:M25)=0,"0",SUM('Somm. Maggio punt totale'!E25:M25)/COUNT('Somm. Maggio punt totale'!E25:M25)*9)</f>
        <v>0</v>
      </c>
      <c r="CP10" s="64">
        <f>IF(AND(0&lt;CO10,CO10&lt;=25),"X","")</f>
      </c>
      <c r="CQ10" s="64">
        <f>IF(AND(25&lt;CO10,CO10&lt;=28),"X","")</f>
      </c>
      <c r="CR10" s="65">
        <f>IF(AND(28&lt;CO10,CO10&lt;=33),"X","")</f>
      </c>
      <c r="CS10" s="64">
        <f>IF(AND(33&lt;CO10,CO10&lt;=36),"X","")</f>
      </c>
      <c r="CU10" s="90" t="s">
        <v>67</v>
      </c>
      <c r="CV10" s="92" t="str">
        <f>IF(SUM('Somm. Maggio punt totale'!E26:M26)=0,"0",SUM('Somm. Maggio punt totale'!E26:M26)/COUNT('Somm. Maggio punt totale'!E26:M26)*9)</f>
        <v>0</v>
      </c>
      <c r="CW10" s="64">
        <f>IF(AND(0&lt;CV10,CV10&lt;=25),"X","")</f>
      </c>
      <c r="CX10" s="64">
        <f>IF(AND(25&lt;CV10,CV10&lt;=28),"X","")</f>
      </c>
      <c r="CY10" s="65">
        <f>IF(AND(28&lt;CV10,CV10&lt;=33),"X","")</f>
      </c>
      <c r="CZ10" s="64">
        <f>IF(AND(33&lt;CV10,CV10&lt;=36),"X","")</f>
      </c>
      <c r="DB10" s="61" t="s">
        <v>67</v>
      </c>
      <c r="DC10" s="63" t="str">
        <f>IF(SUM('Somm. Maggio punt totale'!E27:M27)=0,"0",SUM('Somm. Maggio punt totale'!E27:M27)/COUNT('Somm. Maggio punt totale'!E27:M27)*9)</f>
        <v>0</v>
      </c>
      <c r="DD10" s="64">
        <f>IF(AND(0&lt;DC10,DC10&lt;=25),"X","")</f>
      </c>
      <c r="DE10" s="64">
        <f>IF(AND(25&lt;DC10,DC10&lt;=28),"X","")</f>
      </c>
      <c r="DF10" s="65">
        <f>IF(AND(28&lt;DC10,DC10&lt;=33),"X","")</f>
      </c>
      <c r="DG10" s="64">
        <f>IF(AND(33&lt;DC10,DC10&lt;=36),"X","")</f>
      </c>
      <c r="DI10" s="61" t="s">
        <v>67</v>
      </c>
      <c r="DJ10" s="63" t="str">
        <f>IF(SUM('Somm. Maggio punt totale'!E28:M28)=0,"0",SUM('Somm. Maggio punt totale'!E28:M28)/COUNT('Somm. Maggio punt totale'!E28:M28)*9)</f>
        <v>0</v>
      </c>
      <c r="DK10" s="64">
        <f>IF(AND(0&lt;DJ10,DJ10&lt;=25),"X","")</f>
      </c>
      <c r="DL10" s="64">
        <f>IF(AND(25&lt;DJ10,DJ10&lt;=28),"X","")</f>
      </c>
      <c r="DM10" s="65">
        <f>IF(AND(28&lt;DJ10,DJ10&lt;=33),"X","")</f>
      </c>
      <c r="DN10" s="64">
        <f>IF(AND(33&lt;DJ10,DJ10&lt;=36),"X","")</f>
      </c>
      <c r="DP10" s="61" t="s">
        <v>67</v>
      </c>
      <c r="DQ10" s="63" t="str">
        <f>IF(SUM('Somm. Maggio punt totale'!E29:M29)=0,"0",SUM('Somm. Maggio punt totale'!E29:M29)/COUNT('Somm. Maggio punt totale'!E29:M29)*9)</f>
        <v>0</v>
      </c>
      <c r="DR10" s="64">
        <f>IF(AND(0&lt;DQ10,DQ10&lt;=25),"X","")</f>
      </c>
      <c r="DS10" s="64">
        <f>IF(AND(25&lt;DQ10,DQ10&lt;=28),"X","")</f>
      </c>
      <c r="DT10" s="65">
        <f>IF(AND(28&lt;DQ10,DQ10&lt;=33),"X","")</f>
      </c>
      <c r="DU10" s="64">
        <f>IF(AND(33&lt;DQ10,DQ10&lt;=36),"X","")</f>
      </c>
      <c r="DW10" s="61" t="s">
        <v>67</v>
      </c>
      <c r="DX10" s="63" t="str">
        <f>IF(SUM('Somm. Maggio punt totale'!E30:M30)=0,"0",SUM('Somm. Maggio punt totale'!E30:M30)/COUNT('Somm. Maggio punt totale'!E30:M30)*9)</f>
        <v>0</v>
      </c>
      <c r="DY10" s="64">
        <f>IF(AND(0&lt;DX10,DX10&lt;=25),"X","")</f>
      </c>
      <c r="DZ10" s="64">
        <f>IF(AND(25&lt;DX10,DX10&lt;=28),"X","")</f>
      </c>
      <c r="EA10" s="65">
        <f>IF(AND(28&lt;DX10,DX10&lt;=33),"X","")</f>
      </c>
      <c r="EB10" s="64">
        <f>IF(AND(33&lt;DX10,DX10&lt;=36),"X","")</f>
      </c>
      <c r="ED10" s="61" t="s">
        <v>67</v>
      </c>
      <c r="EE10" s="63" t="str">
        <f>IF(SUM('Somm. Maggio punt totale'!E31:M31)=0,"0",SUM('Somm. Maggio punt totale'!E31:M31)/COUNT('Somm. Maggio punt totale'!E31:M31)*9)</f>
        <v>0</v>
      </c>
      <c r="EF10" s="64">
        <f>IF(AND(0&lt;EE10,EE10&lt;=25),"X","")</f>
      </c>
      <c r="EG10" s="64">
        <f>IF(AND(25&lt;EE10,EE10&lt;=28),"X","")</f>
      </c>
      <c r="EH10" s="65">
        <f>IF(AND(28&lt;EE10,EE10&lt;=33),"X","")</f>
      </c>
      <c r="EI10" s="64">
        <f>IF(AND(33&lt;EE10,EE10&lt;=36),"X","")</f>
      </c>
      <c r="EK10" s="61" t="s">
        <v>67</v>
      </c>
      <c r="EL10" s="92" t="str">
        <f>IF(SUM('Somm. Maggio punt totale'!E32:M32)=0,"0",SUM('Somm. Maggio punt totale'!E32:M32)/COUNT('Somm. Maggio punt totale'!E32:M32)*9)</f>
        <v>0</v>
      </c>
      <c r="EM10" s="64">
        <f>IF(AND(0&lt;EL10,EL10&lt;=25),"X","")</f>
      </c>
      <c r="EN10" s="64">
        <f>IF(AND(25&lt;EL10,EL10&lt;=28),"X","")</f>
      </c>
      <c r="EO10" s="65">
        <f>IF(AND(28&lt;EL10,EL10&lt;=33),"X","")</f>
      </c>
      <c r="EP10" s="64">
        <f>IF(AND(33&lt;EL10,EL10&lt;=36),"X","")</f>
      </c>
      <c r="ER10" s="90" t="s">
        <v>67</v>
      </c>
      <c r="ES10" s="92" t="str">
        <f>IF(SUM('Somm. Maggio punt totale'!E33:M33)=0,"0",SUM('Somm. Maggio punt totale'!E33:M33)/COUNT('Somm. Maggio punt totale'!E33:M33)*9)</f>
        <v>0</v>
      </c>
      <c r="ET10" s="64">
        <f>IF(AND(0&lt;ES10,ES10&lt;=25),"X","")</f>
      </c>
      <c r="EU10" s="64">
        <f>IF(AND(25&lt;ES10,ES10&lt;=28),"X","")</f>
      </c>
      <c r="EV10" s="65">
        <f>IF(AND(28&lt;ES10,ES10&lt;=33),"X","")</f>
      </c>
      <c r="EW10" s="64">
        <f>IF(AND(33&lt;ES10,ES10&lt;=36),"X","")</f>
      </c>
      <c r="EY10" s="90" t="s">
        <v>67</v>
      </c>
      <c r="EZ10" s="92" t="str">
        <f>IF(SUM('Somm. Maggio punt totale'!E34:M34)=0,"0",SUM('Somm. Maggio punt totale'!E34:M34)/COUNT('Somm. Maggio punt totale'!E34:M34)*9)</f>
        <v>0</v>
      </c>
      <c r="FA10" s="64">
        <f>IF(AND(0&lt;EZ10,EZ10&lt;=25),"X","")</f>
      </c>
      <c r="FB10" s="64">
        <f>IF(AND(25&lt;EZ10,EZ10&lt;=28),"X","")</f>
      </c>
      <c r="FC10" s="65">
        <f>IF(AND(28&lt;EZ10,EZ10&lt;=33),"X","")</f>
      </c>
      <c r="FD10" s="64">
        <f>IF(AND(33&lt;EZ10,EZ10&lt;=36),"X","")</f>
      </c>
      <c r="FF10" s="90" t="s">
        <v>67</v>
      </c>
      <c r="FG10" s="92" t="str">
        <f>IF(SUM('Somm. Maggio punt totale'!E35:M35)=0,"0",SUM('Somm. Maggio punt totale'!E35:M35)/COUNT('Somm. Maggio punt totale'!E35:M35)*9)</f>
        <v>0</v>
      </c>
      <c r="FH10" s="64">
        <f>IF(AND(0&lt;FG10,FG10&lt;=25),"X","")</f>
      </c>
      <c r="FI10" s="64">
        <f>IF(AND(25&lt;FG10,FG10&lt;=28),"X","")</f>
      </c>
      <c r="FJ10" s="65">
        <f>IF(AND(28&lt;FG10,FG10&lt;=33),"X","")</f>
      </c>
      <c r="FK10" s="64">
        <f>IF(AND(33&lt;FG10,FG10&lt;=36),"X","")</f>
      </c>
      <c r="FM10" s="90" t="s">
        <v>67</v>
      </c>
      <c r="FN10" s="92" t="str">
        <f>IF(SUM('Somm. Maggio punt totale'!E36:M36)=0,"0",SUM('Somm. Maggio punt totale'!E36:M36)/COUNT('Somm. Maggio punt totale'!E36:M36)*9)</f>
        <v>0</v>
      </c>
      <c r="FO10" s="64">
        <f>IF(AND(0&lt;FN10,FN10&lt;=25),"X","")</f>
      </c>
      <c r="FP10" s="64">
        <f>IF(AND(25&lt;FN10,FN10&lt;=28),"X","")</f>
      </c>
      <c r="FQ10" s="65">
        <f>IF(AND(28&lt;FN10,FN10&lt;=33),"X","")</f>
      </c>
      <c r="FR10" s="64">
        <f>IF(AND(33&lt;FN10,FN10&lt;=36),"X","")</f>
      </c>
      <c r="FT10" s="90" t="s">
        <v>67</v>
      </c>
      <c r="FU10" s="92" t="str">
        <f>IF(SUM('Somm. Maggio punt totale'!E37:M37)=0,"0",SUM('Somm. Maggio punt totale'!E37:M37)/COUNT('Somm. Maggio punt totale'!E37:M37)*9)</f>
        <v>0</v>
      </c>
      <c r="FV10" s="64">
        <f>IF(AND(0&lt;FU10,FU10&lt;=25),"X","")</f>
      </c>
      <c r="FW10" s="64">
        <f>IF(AND(25&lt;FU10,FU10&lt;=28),"X","")</f>
      </c>
      <c r="FX10" s="65">
        <f>IF(AND(28&lt;FU10,FU10&lt;=33),"X","")</f>
      </c>
      <c r="FY10" s="64">
        <f>IF(AND(33&lt;FU10,FU10&lt;=36),"X","")</f>
      </c>
      <c r="GA10" s="90" t="s">
        <v>67</v>
      </c>
      <c r="GB10" s="92" t="str">
        <f>IF(SUM('Somm. Maggio punt totale'!E38:M38)=0,"0",SUM('Somm. Maggio punt totale'!E38:M38)/COUNT('Somm. Maggio punt totale'!E38:M38)*9)</f>
        <v>0</v>
      </c>
      <c r="GC10" s="64">
        <f>IF(AND(0&lt;GB10,GB10&lt;=25),"X","")</f>
      </c>
      <c r="GD10" s="64">
        <f>IF(AND(25&lt;GB10,GB10&lt;=28),"X","")</f>
      </c>
      <c r="GE10" s="65">
        <f>IF(AND(28&lt;GB10,GB10&lt;=33),"X","")</f>
      </c>
      <c r="GF10" s="64">
        <f>IF(AND(33&lt;GB10,GB10&lt;=36),"X","")</f>
      </c>
      <c r="GH10" s="90" t="s">
        <v>67</v>
      </c>
      <c r="GI10" s="92" t="str">
        <f>IF(SUM('Somm. Maggio punt totale'!E39:M39)=0,"0",SUM('Somm. Maggio punt totale'!E39:M39)/COUNT('Somm. Maggio punt totale'!E39:M39)*9)</f>
        <v>0</v>
      </c>
      <c r="GJ10" s="64">
        <f>IF(AND(0&lt;GI10,GI10&lt;=25),"X","")</f>
      </c>
      <c r="GK10" s="64">
        <f>IF(AND(25&lt;GI10,GI10&lt;=28),"X","")</f>
      </c>
      <c r="GL10" s="65">
        <f>IF(AND(28&lt;GI10,GI10&lt;=33),"X","")</f>
      </c>
      <c r="GM10" s="64">
        <f>IF(AND(33&lt;GI10,GI10&lt;=36),"X","")</f>
      </c>
      <c r="GO10" s="90" t="s">
        <v>67</v>
      </c>
      <c r="GP10" s="92" t="str">
        <f>IF(SUM('Somm. Maggio punt totale'!E40:M40)=0,"0",SUM('Somm. Maggio punt totale'!E40:M40)/COUNT('Somm. Maggio punt totale'!E40:M40)*9)</f>
        <v>0</v>
      </c>
      <c r="GQ10" s="64">
        <f>IF(AND(0&lt;GP10,GP10&lt;=25),"X","")</f>
      </c>
      <c r="GR10" s="64">
        <f>IF(AND(25&lt;GP10,GP10&lt;=28),"X","")</f>
      </c>
      <c r="GS10" s="65">
        <f>IF(AND(28&lt;GP10,GP10&lt;=33),"X","")</f>
      </c>
      <c r="GT10" s="64">
        <f>IF(AND(33&lt;GP10,GP10&lt;=36),"X","")</f>
      </c>
      <c r="GV10" s="90" t="s">
        <v>67</v>
      </c>
      <c r="GW10" s="92" t="str">
        <f>IF(SUM('Somm. Maggio punt totale'!E41:M41)=0,"0",SUM('Somm. Maggio punt totale'!E41:M41)/COUNT('Somm. Maggio punt totale'!E41:M41)*9)</f>
        <v>0</v>
      </c>
      <c r="GX10" s="64">
        <f>IF(AND(0&lt;GW10,GW10&lt;=25),"X","")</f>
      </c>
      <c r="GY10" s="64">
        <f>IF(AND(25&lt;GW10,GW10&lt;=28),"X","")</f>
      </c>
      <c r="GZ10" s="65">
        <f>IF(AND(28&lt;GW10,GW10&lt;=33),"X","")</f>
      </c>
      <c r="HA10" s="64">
        <f>IF(AND(33&lt;GW10,GW10&lt;=36),"X","")</f>
      </c>
    </row>
    <row r="11" spans="1:209" s="3" customFormat="1" ht="18" thickBot="1">
      <c r="A11" s="90" t="s">
        <v>59</v>
      </c>
      <c r="B11" s="91" t="str">
        <f>IF(SUM('Somm. Maggio punt totale'!N12:O12)=0,"0",SUM('Somm. Maggio punt totale'!N12:O12)/COUNT('Somm. Maggio punt totale'!N12:O12)*2)</f>
        <v>0</v>
      </c>
      <c r="C11" s="64">
        <f>IF(AND(0&lt;B11,B11&lt;=6),"X","")</f>
      </c>
      <c r="D11" s="64">
        <f>IF(AND(B11=6),"X","")</f>
      </c>
      <c r="E11" s="65">
        <f>IF(AND(6&lt;B11,B11&lt;=8),"X","")</f>
      </c>
      <c r="F11" s="64">
        <f>IF(AND(B11=8),"X","")</f>
      </c>
      <c r="H11" s="90" t="s">
        <v>59</v>
      </c>
      <c r="I11" s="91" t="str">
        <f>IF(SUM('Somm. Maggio punt totale'!N13:O13)=0,"0",SUM('Somm. Maggio punt totale'!N13:O13)/COUNT('Somm. Maggio punt totale'!N13:O13)*2)</f>
        <v>0</v>
      </c>
      <c r="J11" s="64">
        <f>IF(AND(0&lt;I11,I11&lt;=6),"X","")</f>
      </c>
      <c r="K11" s="64">
        <f>IF(AND(I11=6),"X","")</f>
      </c>
      <c r="L11" s="65">
        <f>IF(AND(6&lt;I11,I11&lt;=8),"X","")</f>
      </c>
      <c r="M11" s="64">
        <f>IF(AND(I11=8),"X","")</f>
      </c>
      <c r="O11" s="90" t="s">
        <v>59</v>
      </c>
      <c r="P11" s="92" t="str">
        <f>IF(SUM('Somm. Maggio punt totale'!N14:O14)=0,"0",SUM('Somm. Maggio punt totale'!N14:O14)/COUNT('Somm. Maggio punt totale'!N14:O14)*2)</f>
        <v>0</v>
      </c>
      <c r="Q11" s="64">
        <f>IF(AND(0&lt;P11,P11&lt;=6),"X","")</f>
      </c>
      <c r="R11" s="64">
        <f>IF(AND(P11=6),"X","")</f>
      </c>
      <c r="S11" s="65">
        <f>IF(AND(6&lt;P11,P11&lt;=8),"X","")</f>
      </c>
      <c r="T11" s="64">
        <f>IF(AND(P11=8),"X","")</f>
      </c>
      <c r="V11" s="90" t="s">
        <v>59</v>
      </c>
      <c r="W11" s="92" t="str">
        <f>IF(SUM('Somm. Maggio punt totale'!N15:O15)=0,"0",SUM('Somm. Maggio punt totale'!N15:O15)/COUNT('Somm. Maggio punt totale'!N15:O15)*2)</f>
        <v>0</v>
      </c>
      <c r="X11" s="64">
        <f>IF(AND(0&lt;W11,W11&lt;=6),"X","")</f>
      </c>
      <c r="Y11" s="64">
        <f>IF(AND(W11=6),"X","")</f>
      </c>
      <c r="Z11" s="65">
        <f>IF(AND(6&lt;W11,W11&lt;=8),"X","")</f>
      </c>
      <c r="AA11" s="64">
        <f>IF(AND(W11=8),"X","")</f>
      </c>
      <c r="AC11" s="90" t="s">
        <v>59</v>
      </c>
      <c r="AD11" s="92" t="str">
        <f>IF(SUM('Somm. Maggio punt totale'!N16:O16)=0,"0",SUM('Somm. Maggio punt totale'!N16:O16)/COUNT('Somm. Maggio punt totale'!N16:O16)*2)</f>
        <v>0</v>
      </c>
      <c r="AE11" s="64">
        <f>IF(AND(0&lt;AD11,AD11&lt;=6),"X","")</f>
      </c>
      <c r="AF11" s="64">
        <f>IF(AND(AD11=6),"X","")</f>
      </c>
      <c r="AG11" s="65">
        <f>IF(AND(6&lt;AD11,AD11&lt;=8),"X","")</f>
      </c>
      <c r="AH11" s="64">
        <f>IF(AND(AD11=8),"X","")</f>
      </c>
      <c r="AJ11" s="90" t="s">
        <v>59</v>
      </c>
      <c r="AK11" s="63" t="str">
        <f>IF(SUM('Somm. Maggio punt totale'!N17:O17)=0,"0",SUM('Somm. Maggio punt totale'!N17:O17)/COUNT('Somm. Maggio punt totale'!N17:O17)*2)</f>
        <v>0</v>
      </c>
      <c r="AL11" s="64">
        <f>IF(AND(0&lt;AK11,AK11&lt;=6),"X","")</f>
      </c>
      <c r="AM11" s="64">
        <f>IF(AND(AK11=6),"X","")</f>
      </c>
      <c r="AN11" s="65">
        <f>IF(AND(6&lt;AK11,AK11&lt;=8),"X","")</f>
      </c>
      <c r="AO11" s="64">
        <f>IF(AND(AK11=8),"X","")</f>
      </c>
      <c r="AQ11" s="90" t="s">
        <v>59</v>
      </c>
      <c r="AR11" s="92" t="str">
        <f>IF(SUM('Somm. Maggio punt totale'!N18:O18)=0,"0",SUM('Somm. Maggio punt totale'!N18:O18)/COUNT('Somm. Maggio punt totale'!N18:O18)*2)</f>
        <v>0</v>
      </c>
      <c r="AS11" s="64">
        <f>IF(AND(0&lt;AR11,AR11&lt;=6),"X","")</f>
      </c>
      <c r="AT11" s="64">
        <f>IF(AND(AR11=6),"X","")</f>
      </c>
      <c r="AU11" s="65">
        <f>IF(AND(6&lt;AR11,AR11&lt;=8),"X","")</f>
      </c>
      <c r="AV11" s="64">
        <f>IF(AND(AR11=8),"X","")</f>
      </c>
      <c r="AX11" s="90" t="s">
        <v>59</v>
      </c>
      <c r="AY11" s="92" t="str">
        <f>IF(SUM('Somm. Maggio punt totale'!N19:O19)=0,"0",SUM('Somm. Maggio punt totale'!N19:O19)/COUNT('Somm. Maggio punt totale'!N19:O19)*2)</f>
        <v>0</v>
      </c>
      <c r="AZ11" s="64">
        <f>IF(AND(0&lt;AY11,AY11&lt;=6),"X","")</f>
      </c>
      <c r="BA11" s="64">
        <f>IF(AND(AY11=6),"X","")</f>
      </c>
      <c r="BB11" s="65">
        <f>IF(AND(6&lt;AY11,AY11&lt;=8),"X","")</f>
      </c>
      <c r="BC11" s="64">
        <f>IF(AND(AY11=8),"X","")</f>
      </c>
      <c r="BE11" s="90" t="s">
        <v>59</v>
      </c>
      <c r="BF11" s="92" t="str">
        <f>IF(SUM('Somm. Maggio punt totale'!N20:O20)=0,"0",SUM('Somm. Maggio punt totale'!N20:O20)/COUNT('Somm. Maggio punt totale'!N20:O20)*2)</f>
        <v>0</v>
      </c>
      <c r="BG11" s="64">
        <f>IF(AND(0&lt;BF11,BF11&lt;=6),"X","")</f>
      </c>
      <c r="BH11" s="64">
        <f>IF(AND(BF11=6),"X","")</f>
      </c>
      <c r="BI11" s="65">
        <f>IF(AND(6&lt;BF11,BF11&lt;=8),"X","")</f>
      </c>
      <c r="BJ11" s="64">
        <f>IF(AND(BF11=8),"X","")</f>
      </c>
      <c r="BL11" s="90" t="s">
        <v>59</v>
      </c>
      <c r="BM11" s="92" t="str">
        <f>IF(SUM('Somm. Maggio punt totale'!N21:O21)=0,"0",SUM('Somm. Maggio punt totale'!N21:O21)/COUNT('Somm. Maggio punt totale'!N21:O21)*2)</f>
        <v>0</v>
      </c>
      <c r="BN11" s="64">
        <f>IF(AND(0&lt;BM11,BM11&lt;=6),"X","")</f>
      </c>
      <c r="BO11" s="64">
        <f>IF(AND(BM11=6),"X","")</f>
      </c>
      <c r="BP11" s="65">
        <f>IF(AND(6&lt;BM11,BM11&lt;=8),"X","")</f>
      </c>
      <c r="BQ11" s="64">
        <f>IF(AND(BM11=8),"X","")</f>
      </c>
      <c r="BS11" s="90" t="s">
        <v>59</v>
      </c>
      <c r="BT11" s="92" t="str">
        <f>IF(SUM('Somm. Maggio punt totale'!N22:O22)=0,"0",SUM('Somm. Maggio punt totale'!N22:O22)/COUNT('Somm. Maggio punt totale'!N22:O22)*2)</f>
        <v>0</v>
      </c>
      <c r="BU11" s="64">
        <f>IF(AND(0&lt;BT11,BT11&lt;=6),"X","")</f>
      </c>
      <c r="BV11" s="64">
        <f>IF(AND(BT11=6),"X","")</f>
      </c>
      <c r="BW11" s="65">
        <f>IF(AND(6&lt;BT11,BT11&lt;=8),"X","")</f>
      </c>
      <c r="BX11" s="64">
        <f>IF(AND(BT11=8),"X","")</f>
      </c>
      <c r="BZ11" s="90" t="s">
        <v>59</v>
      </c>
      <c r="CA11" s="92" t="str">
        <f>IF(SUM('Somm. Maggio punt totale'!N23:O23)=0,"0",SUM('Somm. Maggio punt totale'!N23:O23)/COUNT('Somm. Maggio punt totale'!N23:O23)*2)</f>
        <v>0</v>
      </c>
      <c r="CB11" s="64">
        <f>IF(AND(0&lt;CA11,CA11&lt;=6),"X","")</f>
      </c>
      <c r="CC11" s="64">
        <f>IF(AND(CA11=6),"X","")</f>
      </c>
      <c r="CD11" s="65">
        <f>IF(AND(6&lt;CA11,CA11&lt;=8),"X","")</f>
      </c>
      <c r="CE11" s="64">
        <f>IF(AND(CA11=8),"X","")</f>
      </c>
      <c r="CG11" s="90" t="s">
        <v>59</v>
      </c>
      <c r="CH11" s="92" t="str">
        <f>IF(SUM('Somm. Maggio punt totale'!N24:O24)=0,"0",SUM('Somm. Maggio punt totale'!N24:O24)/COUNT('Somm. Maggio punt totale'!N24:O24)*2)</f>
        <v>0</v>
      </c>
      <c r="CI11" s="64">
        <f>IF(AND(0&lt;CH11,CH11&lt;=6),"X","")</f>
      </c>
      <c r="CJ11" s="64">
        <f>IF(AND(CH11=6),"X","")</f>
      </c>
      <c r="CK11" s="65">
        <f>IF(AND(6&lt;CH11,CH11&lt;=8),"X","")</f>
      </c>
      <c r="CL11" s="64">
        <f>IF(AND(CH11=8),"X","")</f>
      </c>
      <c r="CN11" s="90" t="s">
        <v>59</v>
      </c>
      <c r="CO11" s="92" t="str">
        <f>IF(SUM('Somm. Maggio punt totale'!N25:O25)=0,"0",SUM('Somm. Maggio punt totale'!N25:O25)/COUNT('Somm. Maggio punt totale'!N25:O25)*2)</f>
        <v>0</v>
      </c>
      <c r="CP11" s="64">
        <f>IF(AND(0&lt;CO11,CO11&lt;=6),"X","")</f>
      </c>
      <c r="CQ11" s="64">
        <f>IF(AND(CO11=6),"X","")</f>
      </c>
      <c r="CR11" s="65">
        <f>IF(AND(6&lt;CO11,CO11&lt;=8),"X","")</f>
      </c>
      <c r="CS11" s="64">
        <f>IF(AND(CO11=8),"X","")</f>
      </c>
      <c r="CU11" s="90" t="s">
        <v>59</v>
      </c>
      <c r="CV11" s="92" t="str">
        <f>IF(SUM('Somm. Maggio punt totale'!N26:O26)=0,"0",SUM('Somm. Maggio punt totale'!N26:O26)/COUNT('Somm. Maggio punt totale'!N26:O26)*2)</f>
        <v>0</v>
      </c>
      <c r="CW11" s="64">
        <f>IF(AND(0&lt;CV11,CV11&lt;=6),"X","")</f>
      </c>
      <c r="CX11" s="64">
        <f>IF(AND(CV11=6),"X","")</f>
      </c>
      <c r="CY11" s="65">
        <f>IF(AND(6&lt;CV11,CV11&lt;=8),"X","")</f>
      </c>
      <c r="CZ11" s="64">
        <f>IF(AND(CV11=8),"X","")</f>
      </c>
      <c r="DB11" s="61" t="s">
        <v>59</v>
      </c>
      <c r="DC11" s="63" t="str">
        <f>IF(SUM('Somm. Maggio punt totale'!N27:O27)=0,"0",SUM('Somm. Maggio punt totale'!N27:O27)/COUNT('Somm. Maggio punt totale'!N27:O27)*2)</f>
        <v>0</v>
      </c>
      <c r="DD11" s="64">
        <f>IF(AND(0&lt;DC11,DC11&lt;=6),"X","")</f>
      </c>
      <c r="DE11" s="64">
        <f>IF(AND(DC11=6),"X","")</f>
      </c>
      <c r="DF11" s="65">
        <f>IF(AND(6&lt;DC11,DC11&lt;=8),"X","")</f>
      </c>
      <c r="DG11" s="64">
        <f>IF(AND(DC11=8),"X","")</f>
      </c>
      <c r="DI11" s="61" t="s">
        <v>59</v>
      </c>
      <c r="DJ11" s="63" t="str">
        <f>IF(SUM('Somm. Maggio punt totale'!N28:O28)=0,"0",SUM('Somm. Maggio punt totale'!N28:O28)/COUNT('Somm. Maggio punt totale'!N28:O28)*2)</f>
        <v>0</v>
      </c>
      <c r="DK11" s="64">
        <f>IF(AND(0&lt;DJ11,DJ11&lt;=6),"X","")</f>
      </c>
      <c r="DL11" s="64">
        <f>IF(AND(DJ11=6),"X","")</f>
      </c>
      <c r="DM11" s="65">
        <f>IF(AND(6&lt;DJ11,DJ11&lt;=8),"X","")</f>
      </c>
      <c r="DN11" s="64">
        <f>IF(AND(DJ11=8),"X","")</f>
      </c>
      <c r="DP11" s="61" t="s">
        <v>59</v>
      </c>
      <c r="DQ11" s="63" t="str">
        <f>IF(SUM('Somm. Maggio punt totale'!N29:O29)=0,"0",SUM('Somm. Maggio punt totale'!N29:O29)/COUNT('Somm. Maggio punt totale'!N29:O29)*2)</f>
        <v>0</v>
      </c>
      <c r="DR11" s="64">
        <f>IF(AND(0&lt;DQ11,DQ11&lt;=6),"X","")</f>
      </c>
      <c r="DS11" s="64">
        <f>IF(AND(DQ11=6),"X","")</f>
      </c>
      <c r="DT11" s="65">
        <f>IF(AND(6&lt;DQ11,DQ11&lt;=8),"X","")</f>
      </c>
      <c r="DU11" s="64">
        <f>IF(AND(DQ11=8),"X","")</f>
      </c>
      <c r="DW11" s="61" t="s">
        <v>59</v>
      </c>
      <c r="DX11" s="63" t="str">
        <f>IF(SUM('Somm. Maggio punt totale'!N30:O30)=0,"0",SUM('Somm. Maggio punt totale'!N30:O30)/COUNT('Somm. Maggio punt totale'!N30:O30)*2)</f>
        <v>0</v>
      </c>
      <c r="DY11" s="64">
        <f>IF(AND(0&lt;DX11,DX11&lt;=6),"X","")</f>
      </c>
      <c r="DZ11" s="64">
        <f>IF(AND(DX11=6),"X","")</f>
      </c>
      <c r="EA11" s="65">
        <f>IF(AND(6&lt;DX11,DX11&lt;=8),"X","")</f>
      </c>
      <c r="EB11" s="64">
        <f>IF(AND(DX11=8),"X","")</f>
      </c>
      <c r="ED11" s="61" t="s">
        <v>59</v>
      </c>
      <c r="EE11" s="63" t="str">
        <f>IF(SUM('Somm. Maggio punt totale'!N31:O31)=0,"0",SUM('Somm. Maggio punt totale'!N31:O31)/COUNT('Somm. Maggio punt totale'!N31:O31)*2)</f>
        <v>0</v>
      </c>
      <c r="EF11" s="64">
        <f>IF(AND(0&lt;EE11,EE11&lt;=6),"X","")</f>
      </c>
      <c r="EG11" s="64">
        <f>IF(AND(EE11=6),"X","")</f>
      </c>
      <c r="EH11" s="65">
        <f>IF(AND(6&lt;EE11,EE11&lt;=8),"X","")</f>
      </c>
      <c r="EI11" s="64">
        <f>IF(AND(EE11=8),"X","")</f>
      </c>
      <c r="EK11" s="61" t="s">
        <v>59</v>
      </c>
      <c r="EL11" s="92" t="str">
        <f>IF(SUM('Somm. Maggio punt totale'!N32:O32)=0,"0",SUM('Somm. Maggio punt totale'!N32:O32)/COUNT('Somm. Maggio punt totale'!N32:O32)*2)</f>
        <v>0</v>
      </c>
      <c r="EM11" s="64">
        <f>IF(AND(0&lt;EL11,EL11&lt;=6),"X","")</f>
      </c>
      <c r="EN11" s="64">
        <f>IF(AND(EL11=6),"X","")</f>
      </c>
      <c r="EO11" s="65">
        <f>IF(AND(6&lt;EL11,EL11&lt;=8),"X","")</f>
      </c>
      <c r="EP11" s="64">
        <f>IF(AND(EL11=8),"X","")</f>
      </c>
      <c r="ER11" s="90" t="s">
        <v>59</v>
      </c>
      <c r="ES11" s="92" t="str">
        <f>IF(SUM('Somm. Maggio punt totale'!N33:O33)=0,"0",SUM('Somm. Maggio punt totale'!N33:O33)/COUNT('Somm. Maggio punt totale'!N33:O33)*2)</f>
        <v>0</v>
      </c>
      <c r="ET11" s="64">
        <f>IF(AND(0&lt;ES11,ES11&lt;=6),"X","")</f>
      </c>
      <c r="EU11" s="64">
        <f>IF(AND(ES11=6),"X","")</f>
      </c>
      <c r="EV11" s="65">
        <f>IF(AND(6&lt;ES11,ES11&lt;=8),"X","")</f>
      </c>
      <c r="EW11" s="64">
        <f>IF(AND(ES11=8),"X","")</f>
      </c>
      <c r="EY11" s="90" t="s">
        <v>59</v>
      </c>
      <c r="EZ11" s="92" t="str">
        <f>IF(SUM('Somm. Maggio punt totale'!N34:O34)=0,"0",SUM('Somm. Maggio punt totale'!N34:O34)/COUNT('Somm. Maggio punt totale'!N34:O34)*2)</f>
        <v>0</v>
      </c>
      <c r="FA11" s="64">
        <f>IF(AND(0&lt;EZ11,EZ11&lt;=6),"X","")</f>
      </c>
      <c r="FB11" s="64">
        <f>IF(AND(EZ11=6),"X","")</f>
      </c>
      <c r="FC11" s="65">
        <f>IF(AND(6&lt;EZ11,EZ11&lt;=8),"X","")</f>
      </c>
      <c r="FD11" s="64">
        <f>IF(AND(EZ11=8),"X","")</f>
      </c>
      <c r="FF11" s="90" t="s">
        <v>59</v>
      </c>
      <c r="FG11" s="92" t="str">
        <f>IF(SUM('Somm. Maggio punt totale'!N35:O35)=0,"0",SUM('Somm. Maggio punt totale'!N35:O35)/COUNT('Somm. Maggio punt totale'!N35:O35)*2)</f>
        <v>0</v>
      </c>
      <c r="FH11" s="64">
        <f>IF(AND(0&lt;FG11,FG11&lt;=6),"X","")</f>
      </c>
      <c r="FI11" s="64">
        <f>IF(AND(FG11=6),"X","")</f>
      </c>
      <c r="FJ11" s="65">
        <f>IF(AND(6&lt;FG11,FG11&lt;=8),"X","")</f>
      </c>
      <c r="FK11" s="64">
        <f>IF(AND(FG11=8),"X","")</f>
      </c>
      <c r="FM11" s="90" t="s">
        <v>59</v>
      </c>
      <c r="FN11" s="92" t="str">
        <f>IF(SUM('Somm. Maggio punt totale'!N36:O36)=0,"0",SUM('Somm. Maggio punt totale'!N36:O36)/COUNT('Somm. Maggio punt totale'!N36:O36)*2)</f>
        <v>0</v>
      </c>
      <c r="FO11" s="64">
        <f>IF(AND(0&lt;FN11,FN11&lt;=6),"X","")</f>
      </c>
      <c r="FP11" s="64">
        <f>IF(AND(FN11=6),"X","")</f>
      </c>
      <c r="FQ11" s="65">
        <f>IF(AND(6&lt;FN11,FN11&lt;=8),"X","")</f>
      </c>
      <c r="FR11" s="64">
        <f>IF(AND(FN11=8),"X","")</f>
      </c>
      <c r="FT11" s="90" t="s">
        <v>59</v>
      </c>
      <c r="FU11" s="92" t="str">
        <f>IF(SUM('Somm. Maggio punt totale'!N37:O37)=0,"0",SUM('Somm. Maggio punt totale'!N37:O37)/COUNT('Somm. Maggio punt totale'!N37:O37)*2)</f>
        <v>0</v>
      </c>
      <c r="FV11" s="64">
        <f>IF(AND(0&lt;FU11,FU11&lt;=6),"X","")</f>
      </c>
      <c r="FW11" s="64">
        <f>IF(AND(FU11=6),"X","")</f>
      </c>
      <c r="FX11" s="65">
        <f>IF(AND(6&lt;FU11,FU11&lt;=8),"X","")</f>
      </c>
      <c r="FY11" s="64">
        <f>IF(AND(FU11=8),"X","")</f>
      </c>
      <c r="GA11" s="90" t="s">
        <v>59</v>
      </c>
      <c r="GB11" s="92" t="str">
        <f>IF(SUM('Somm. Maggio punt totale'!N38:O38)=0,"0",SUM('Somm. Maggio punt totale'!N38:O38)/COUNT('Somm. Maggio punt totale'!N38:O38)*2)</f>
        <v>0</v>
      </c>
      <c r="GC11" s="64">
        <f>IF(AND(0&lt;GB11,GB11&lt;=6),"X","")</f>
      </c>
      <c r="GD11" s="64">
        <f>IF(AND(GB11=6),"X","")</f>
      </c>
      <c r="GE11" s="65">
        <f>IF(AND(6&lt;GB11,GB11&lt;=8),"X","")</f>
      </c>
      <c r="GF11" s="64">
        <f>IF(AND(GB11=8),"X","")</f>
      </c>
      <c r="GH11" s="90" t="s">
        <v>59</v>
      </c>
      <c r="GI11" s="92" t="str">
        <f>IF(SUM('Somm. Maggio punt totale'!N39:O39)=0,"0",SUM('Somm. Maggio punt totale'!N39:O39)/COUNT('Somm. Maggio punt totale'!N39:O39)*2)</f>
        <v>0</v>
      </c>
      <c r="GJ11" s="64">
        <f>IF(AND(0&lt;GI11,GI11&lt;=6),"X","")</f>
      </c>
      <c r="GK11" s="64">
        <f>IF(AND(GI11=6),"X","")</f>
      </c>
      <c r="GL11" s="65">
        <f>IF(AND(6&lt;GI11,GI11&lt;=8),"X","")</f>
      </c>
      <c r="GM11" s="64">
        <f>IF(AND(GI11=8),"X","")</f>
      </c>
      <c r="GO11" s="90" t="s">
        <v>59</v>
      </c>
      <c r="GP11" s="92" t="str">
        <f>IF(SUM('Somm. Maggio punt totale'!N40:O40)=0,"0",SUM('Somm. Maggio punt totale'!N40:O40)/COUNT('Somm. Maggio punt totale'!N40:O40)*2)</f>
        <v>0</v>
      </c>
      <c r="GQ11" s="64">
        <f>IF(AND(0&lt;GP11,GP11&lt;=6),"X","")</f>
      </c>
      <c r="GR11" s="64">
        <f>IF(AND(GP11=6),"X","")</f>
      </c>
      <c r="GS11" s="65">
        <f>IF(AND(6&lt;GP11,GP11&lt;=8),"X","")</f>
      </c>
      <c r="GT11" s="64">
        <f>IF(AND(GP11=8),"X","")</f>
      </c>
      <c r="GV11" s="90" t="s">
        <v>59</v>
      </c>
      <c r="GW11" s="92" t="str">
        <f>IF(SUM('Somm. Maggio punt totale'!N41:O41)=0,"0",SUM('Somm. Maggio punt totale'!N41:O41)/COUNT('Somm. Maggio punt totale'!N41:O41)*2)</f>
        <v>0</v>
      </c>
      <c r="GX11" s="64">
        <f>IF(AND(0&lt;GW11,GW11&lt;=6),"X","")</f>
      </c>
      <c r="GY11" s="64">
        <f>IF(AND(GW11=6),"X","")</f>
      </c>
      <c r="GZ11" s="65">
        <f>IF(AND(6&lt;GW11,GW11&lt;=8),"X","")</f>
      </c>
      <c r="HA11" s="64">
        <f>IF(AND(GW11=8),"X","")</f>
      </c>
    </row>
    <row r="12" spans="1:209" s="3" customFormat="1" ht="18" thickBot="1">
      <c r="A12" s="90" t="s">
        <v>60</v>
      </c>
      <c r="B12" s="91" t="str">
        <f>IF(SUM('Somm. Maggio punt totale'!P12:R12)=0,"0",SUM('Somm. Maggio punt totale'!P12:R12)/COUNT('Somm. Maggio punt totale'!P12:R12)*3)</f>
        <v>0</v>
      </c>
      <c r="C12" s="64">
        <f>IF(AND(0&lt;B12,B12&lt;=8),"X","")</f>
      </c>
      <c r="D12" s="64">
        <f>IF(AND(8&lt;B12,B12&lt;=10),"X","")</f>
      </c>
      <c r="E12" s="65">
        <f>IF(AND(10&lt;B12,B12&lt;=12),"X","")</f>
      </c>
      <c r="F12" s="64">
        <f>IF(AND(B12=12),"X","")</f>
      </c>
      <c r="H12" s="90" t="s">
        <v>60</v>
      </c>
      <c r="I12" s="91" t="str">
        <f>IF(SUM('Somm. Maggio punt totale'!P13:R13)=0,"0",SUM('Somm. Maggio punt totale'!P13:R13)/COUNT('Somm. Maggio punt totale'!P13:R13)*3)</f>
        <v>0</v>
      </c>
      <c r="J12" s="64">
        <f>IF(AND(0&lt;I12,I12&lt;=8),"X","")</f>
      </c>
      <c r="K12" s="64">
        <f>IF(AND(8&lt;I12,I12&lt;=10),"X","")</f>
      </c>
      <c r="L12" s="65">
        <f>IF(AND(10&lt;I12,I12&lt;=12),"X","")</f>
      </c>
      <c r="M12" s="64">
        <f>IF(AND(I12=12),"X","")</f>
      </c>
      <c r="O12" s="90" t="s">
        <v>60</v>
      </c>
      <c r="P12" s="92" t="str">
        <f>IF(SUM('Somm. Maggio punt totale'!P14:R14)=0,"0",SUM('Somm. Maggio punt totale'!P14:R14)/COUNT('Somm. Maggio punt totale'!P14:R14)*3)</f>
        <v>0</v>
      </c>
      <c r="Q12" s="64">
        <f>IF(AND(0&lt;P12,P12&lt;=8),"X","")</f>
      </c>
      <c r="R12" s="64">
        <f>IF(AND(8&lt;P12,P12&lt;=10),"X","")</f>
      </c>
      <c r="S12" s="65">
        <f>IF(AND(10&lt;P12,P12&lt;=12),"X","")</f>
      </c>
      <c r="T12" s="64">
        <f>IF(AND(P12=12),"X","")</f>
      </c>
      <c r="V12" s="90" t="s">
        <v>60</v>
      </c>
      <c r="W12" s="92" t="str">
        <f>IF(SUM('Somm. Maggio punt totale'!P15:R15)=0,"0",SUM('Somm. Maggio punt totale'!P15:R15)/COUNT('Somm. Maggio punt totale'!P15:R15)*3)</f>
        <v>0</v>
      </c>
      <c r="X12" s="64">
        <f>IF(AND(0&lt;W12,W12&lt;=8),"X","")</f>
      </c>
      <c r="Y12" s="64">
        <f>IF(AND(8&lt;W12,W12&lt;=10),"X","")</f>
      </c>
      <c r="Z12" s="65">
        <f>IF(AND(10&lt;W12,W12&lt;=12),"X","")</f>
      </c>
      <c r="AA12" s="64">
        <f>IF(AND(W12=12),"X","")</f>
      </c>
      <c r="AC12" s="90" t="s">
        <v>60</v>
      </c>
      <c r="AD12" s="92" t="str">
        <f>IF(SUM('Somm. Maggio punt totale'!P16:R16)=0,"0",SUM('Somm. Maggio punt totale'!P16:R16)/COUNT('Somm. Maggio punt totale'!P16:R16)*3)</f>
        <v>0</v>
      </c>
      <c r="AE12" s="64">
        <f>IF(AND(0&lt;AD12,AD12&lt;=8),"X","")</f>
      </c>
      <c r="AF12" s="64">
        <f>IF(AND(8&lt;AD12,AD12&lt;=10),"X","")</f>
      </c>
      <c r="AG12" s="65">
        <f>IF(AND(10&lt;AD12,AD12&lt;=12),"X","")</f>
      </c>
      <c r="AH12" s="64">
        <f>IF(AND(AD12=12),"X","")</f>
      </c>
      <c r="AJ12" s="90" t="s">
        <v>60</v>
      </c>
      <c r="AK12" s="63" t="str">
        <f>IF(SUM('Somm. Maggio punt totale'!P17:R17)=0,"0",SUM('Somm. Maggio punt totale'!P17:R17)/COUNT('Somm. Maggio punt totale'!P17:R17)*3)</f>
        <v>0</v>
      </c>
      <c r="AL12" s="64">
        <f>IF(AND(0&lt;AK12,AK12&lt;=8),"X","")</f>
      </c>
      <c r="AM12" s="64">
        <f>IF(AND(8&lt;AK12,AK12&lt;=10),"X","")</f>
      </c>
      <c r="AN12" s="65">
        <f>IF(AND(10&lt;AK12,AK12&lt;=12),"X","")</f>
      </c>
      <c r="AO12" s="64">
        <f>IF(AND(AK12=12),"X","")</f>
      </c>
      <c r="AQ12" s="90" t="s">
        <v>60</v>
      </c>
      <c r="AR12" s="92" t="str">
        <f>IF(SUM('Somm. Maggio punt totale'!P18:R18)=0,"0",SUM('Somm. Maggio punt totale'!P18:R18)/COUNT('Somm. Maggio punt totale'!P18:R18)*3)</f>
        <v>0</v>
      </c>
      <c r="AS12" s="64">
        <f>IF(AND(0&lt;AR12,AR12&lt;=8),"X","")</f>
      </c>
      <c r="AT12" s="64">
        <f>IF(AND(8&lt;AR12,AR12&lt;=10),"X","")</f>
      </c>
      <c r="AU12" s="65">
        <f>IF(AND(10&lt;AR12,AR12&lt;=12),"X","")</f>
      </c>
      <c r="AV12" s="64">
        <f>IF(AND(AR12=12),"X","")</f>
      </c>
      <c r="AX12" s="90" t="s">
        <v>60</v>
      </c>
      <c r="AY12" s="92" t="str">
        <f>IF(SUM('Somm. Maggio punt totale'!P19:R19)=0,"0",SUM('Somm. Maggio punt totale'!P19:R19)/COUNT('Somm. Maggio punt totale'!P19:R19)*3)</f>
        <v>0</v>
      </c>
      <c r="AZ12" s="64">
        <f>IF(AND(0&lt;AY12,AY12&lt;=8),"X","")</f>
      </c>
      <c r="BA12" s="64">
        <f>IF(AND(8&lt;AY12,AY12&lt;=10),"X","")</f>
      </c>
      <c r="BB12" s="65">
        <f>IF(AND(10&lt;AY12,AY12&lt;=12),"X","")</f>
      </c>
      <c r="BC12" s="64">
        <f>IF(AND(AY12=12),"X","")</f>
      </c>
      <c r="BE12" s="90" t="s">
        <v>60</v>
      </c>
      <c r="BF12" s="92" t="str">
        <f>IF(SUM('Somm. Maggio punt totale'!P20:R20)=0,"0",SUM('Somm. Maggio punt totale'!P20:R20)/COUNT('Somm. Maggio punt totale'!P20:R20)*3)</f>
        <v>0</v>
      </c>
      <c r="BG12" s="64">
        <f>IF(AND(0&lt;BF12,BF12&lt;=8),"X","")</f>
      </c>
      <c r="BH12" s="64">
        <f>IF(AND(8&lt;BF12,BF12&lt;=10),"X","")</f>
      </c>
      <c r="BI12" s="65">
        <f>IF(AND(10&lt;BF12,BF12&lt;=12),"X","")</f>
      </c>
      <c r="BJ12" s="64">
        <f>IF(AND(BF12=12),"X","")</f>
      </c>
      <c r="BL12" s="90" t="s">
        <v>60</v>
      </c>
      <c r="BM12" s="92" t="str">
        <f>IF(SUM('Somm. Maggio punt totale'!P21:R21)=0,"0",SUM('Somm. Maggio punt totale'!P21:R21)/COUNT('Somm. Maggio punt totale'!P21:R21)*3)</f>
        <v>0</v>
      </c>
      <c r="BN12" s="64">
        <f>IF(AND(0&lt;BM12,BM12&lt;=8),"X","")</f>
      </c>
      <c r="BO12" s="64">
        <f>IF(AND(8&lt;BM12,BM12&lt;=10),"X","")</f>
      </c>
      <c r="BP12" s="65">
        <f>IF(AND(10&lt;BM12,BM12&lt;=12),"X","")</f>
      </c>
      <c r="BQ12" s="64">
        <f>IF(AND(BM12=12),"X","")</f>
      </c>
      <c r="BS12" s="90" t="s">
        <v>60</v>
      </c>
      <c r="BT12" s="92" t="str">
        <f>IF(SUM('Somm. Maggio punt totale'!P22:R22)=0,"0",SUM('Somm. Maggio punt totale'!P22:R22)/COUNT('Somm. Maggio punt totale'!P22:R22)*3)</f>
        <v>0</v>
      </c>
      <c r="BU12" s="64">
        <f>IF(AND(0&lt;BT12,BT12&lt;=8),"X","")</f>
      </c>
      <c r="BV12" s="64">
        <f>IF(AND(8&lt;BT12,BT12&lt;=10),"X","")</f>
      </c>
      <c r="BW12" s="65">
        <f>IF(AND(10&lt;BT12,BT12&lt;=12),"X","")</f>
      </c>
      <c r="BX12" s="64">
        <f>IF(AND(BT12=12),"X","")</f>
      </c>
      <c r="BZ12" s="90" t="s">
        <v>60</v>
      </c>
      <c r="CA12" s="92" t="str">
        <f>IF(SUM('Somm. Maggio punt totale'!P23:R23)=0,"0",SUM('Somm. Maggio punt totale'!P23:R23)/COUNT('Somm. Maggio punt totale'!P23:R23)*3)</f>
        <v>0</v>
      </c>
      <c r="CB12" s="64">
        <f>IF(AND(0&lt;CA12,CA12&lt;=8),"X","")</f>
      </c>
      <c r="CC12" s="64">
        <f>IF(AND(8&lt;CA12,CA12&lt;=10),"X","")</f>
      </c>
      <c r="CD12" s="65">
        <f>IF(AND(10&lt;CA12,CA12&lt;=12),"X","")</f>
      </c>
      <c r="CE12" s="64">
        <f>IF(AND(CA12=12),"X","")</f>
      </c>
      <c r="CG12" s="90" t="s">
        <v>60</v>
      </c>
      <c r="CH12" s="92" t="str">
        <f>IF(SUM('Somm. Maggio punt totale'!P24:R24)=0,"0",SUM('Somm. Maggio punt totale'!P24:R24)/COUNT('Somm. Maggio punt totale'!P24:R24)*3)</f>
        <v>0</v>
      </c>
      <c r="CI12" s="64">
        <f>IF(AND(0&lt;CH12,CH12&lt;=8),"X","")</f>
      </c>
      <c r="CJ12" s="64">
        <f>IF(AND(8&lt;CH12,CH12&lt;=10),"X","")</f>
      </c>
      <c r="CK12" s="65">
        <f>IF(AND(10&lt;CH12,CH12&lt;=12),"X","")</f>
      </c>
      <c r="CL12" s="64">
        <f>IF(AND(CH12=12),"X","")</f>
      </c>
      <c r="CN12" s="90" t="s">
        <v>60</v>
      </c>
      <c r="CO12" s="92" t="str">
        <f>IF(SUM('Somm. Maggio punt totale'!P25:R25)=0,"0",SUM('Somm. Maggio punt totale'!P25:R25)/COUNT('Somm. Maggio punt totale'!P25:R25)*3)</f>
        <v>0</v>
      </c>
      <c r="CP12" s="64">
        <f>IF(AND(0&lt;CO12,CO12&lt;=8),"X","")</f>
      </c>
      <c r="CQ12" s="64">
        <f>IF(AND(8&lt;CO12,CO12&lt;=10),"X","")</f>
      </c>
      <c r="CR12" s="65">
        <f>IF(AND(10&lt;CO12,CO12&lt;=12),"X","")</f>
      </c>
      <c r="CS12" s="64">
        <f>IF(AND(CO12=12),"X","")</f>
      </c>
      <c r="CU12" s="90" t="s">
        <v>60</v>
      </c>
      <c r="CV12" s="92" t="str">
        <f>IF(SUM('Somm. Maggio punt totale'!P26:R26)=0,"0",SUM('Somm. Maggio punt totale'!P26:R26)/COUNT('Somm. Maggio punt totale'!P26:R26)*3)</f>
        <v>0</v>
      </c>
      <c r="CW12" s="64">
        <f>IF(AND(0&lt;CV12,CV12&lt;=8),"X","")</f>
      </c>
      <c r="CX12" s="64">
        <f>IF(AND(8&lt;CV12,CV12&lt;=10),"X","")</f>
      </c>
      <c r="CY12" s="65">
        <f>IF(AND(10&lt;CV12,CV12&lt;=12),"X","")</f>
      </c>
      <c r="CZ12" s="64">
        <f>IF(AND(CV12=12),"X","")</f>
      </c>
      <c r="DB12" s="61" t="s">
        <v>60</v>
      </c>
      <c r="DC12" s="63" t="str">
        <f>IF(SUM('Somm. Maggio punt totale'!P27:R27)=0,"0",SUM('Somm. Maggio punt totale'!P27:R27)/COUNT('Somm. Maggio punt totale'!P27:R27)*3)</f>
        <v>0</v>
      </c>
      <c r="DD12" s="64">
        <f>IF(AND(0&lt;DC12,DC12&lt;=8),"X","")</f>
      </c>
      <c r="DE12" s="64">
        <f>IF(AND(8&lt;DC12,DC12&lt;=10),"X","")</f>
      </c>
      <c r="DF12" s="65">
        <f>IF(AND(10&lt;DC12,DC12&lt;=12),"X","")</f>
      </c>
      <c r="DG12" s="64">
        <f>IF(AND(DC12=12),"X","")</f>
      </c>
      <c r="DI12" s="61" t="s">
        <v>60</v>
      </c>
      <c r="DJ12" s="63" t="str">
        <f>IF(SUM('Somm. Maggio punt totale'!P28:R28)=0,"0",SUM('Somm. Maggio punt totale'!P28:R28)/COUNT('Somm. Maggio punt totale'!P28:R28)*3)</f>
        <v>0</v>
      </c>
      <c r="DK12" s="64">
        <f>IF(AND(0&lt;DJ12,DJ12&lt;=8),"X","")</f>
      </c>
      <c r="DL12" s="64">
        <f>IF(AND(8&lt;DJ12,DJ12&lt;=10),"X","")</f>
      </c>
      <c r="DM12" s="65">
        <f>IF(AND(10&lt;DJ12,DJ12&lt;=12),"X","")</f>
      </c>
      <c r="DN12" s="64">
        <f>IF(AND(DJ12=12),"X","")</f>
      </c>
      <c r="DP12" s="61" t="s">
        <v>60</v>
      </c>
      <c r="DQ12" s="63" t="str">
        <f>IF(SUM('Somm. Maggio punt totale'!P29:R29)=0,"0",SUM('Somm. Maggio punt totale'!P29:R29)/COUNT('Somm. Maggio punt totale'!P29:R29)*3)</f>
        <v>0</v>
      </c>
      <c r="DR12" s="64">
        <f>IF(AND(0&lt;DQ12,DQ12&lt;=8),"X","")</f>
      </c>
      <c r="DS12" s="64">
        <f>IF(AND(8&lt;DQ12,DQ12&lt;=10),"X","")</f>
      </c>
      <c r="DT12" s="65">
        <f>IF(AND(10&lt;DQ12,DQ12&lt;=12),"X","")</f>
      </c>
      <c r="DU12" s="64">
        <f>IF(AND(DQ12=12),"X","")</f>
      </c>
      <c r="DW12" s="61" t="s">
        <v>60</v>
      </c>
      <c r="DX12" s="63" t="str">
        <f>IF(SUM('Somm. Maggio punt totale'!P30:R30)=0,"0",SUM('Somm. Maggio punt totale'!P30:R30)/COUNT('Somm. Maggio punt totale'!P30:R30)*3)</f>
        <v>0</v>
      </c>
      <c r="DY12" s="64">
        <f>IF(AND(0&lt;DX12,DX12&lt;=8),"X","")</f>
      </c>
      <c r="DZ12" s="64">
        <f>IF(AND(8&lt;DX12,DX12&lt;=10),"X","")</f>
      </c>
      <c r="EA12" s="65">
        <f>IF(AND(10&lt;DX12,DX12&lt;=12),"X","")</f>
      </c>
      <c r="EB12" s="64">
        <f>IF(AND(DX12=12),"X","")</f>
      </c>
      <c r="ED12" s="61" t="s">
        <v>60</v>
      </c>
      <c r="EE12" s="63" t="str">
        <f>IF(SUM('Somm. Maggio punt totale'!P31:R31)=0,"0",SUM('Somm. Maggio punt totale'!P31:R31)/COUNT('Somm. Maggio punt totale'!P31:R31)*3)</f>
        <v>0</v>
      </c>
      <c r="EF12" s="64">
        <f>IF(AND(0&lt;EE12,EE12&lt;=8),"X","")</f>
      </c>
      <c r="EG12" s="64">
        <f>IF(AND(8&lt;EE12,EE12&lt;=10),"X","")</f>
      </c>
      <c r="EH12" s="65">
        <f>IF(AND(10&lt;EE12,EE12&lt;=12),"X","")</f>
      </c>
      <c r="EI12" s="64">
        <f>IF(AND(EE12=12),"X","")</f>
      </c>
      <c r="EK12" s="61" t="s">
        <v>60</v>
      </c>
      <c r="EL12" s="92" t="str">
        <f>IF(SUM('Somm. Maggio punt totale'!P32:R32)=0,"0",SUM('Somm. Maggio punt totale'!P32:R32)/COUNT('Somm. Maggio punt totale'!P32:R32)*3)</f>
        <v>0</v>
      </c>
      <c r="EM12" s="64">
        <f>IF(AND(0&lt;EL12,EL12&lt;=8),"X","")</f>
      </c>
      <c r="EN12" s="64">
        <f>IF(AND(8&lt;EL12,EL12&lt;=10),"X","")</f>
      </c>
      <c r="EO12" s="65">
        <f>IF(AND(10&lt;EL12,EL12&lt;=12),"X","")</f>
      </c>
      <c r="EP12" s="64">
        <f>IF(AND(EL12=12),"X","")</f>
      </c>
      <c r="ER12" s="90" t="s">
        <v>60</v>
      </c>
      <c r="ES12" s="92" t="str">
        <f>IF(SUM('Somm. Maggio punt totale'!P33:R33)=0,"0",SUM('Somm. Maggio punt totale'!P33:R33)/COUNT('Somm. Maggio punt totale'!P33:R33)*3)</f>
        <v>0</v>
      </c>
      <c r="ET12" s="64">
        <f>IF(AND(0&lt;ES12,ES12&lt;=8),"X","")</f>
      </c>
      <c r="EU12" s="64">
        <f>IF(AND(8&lt;ES12,ES12&lt;=10),"X","")</f>
      </c>
      <c r="EV12" s="65">
        <f>IF(AND(10&lt;ES12,ES12&lt;=12),"X","")</f>
      </c>
      <c r="EW12" s="64">
        <f>IF(AND(ES12=12),"X","")</f>
      </c>
      <c r="EY12" s="90" t="s">
        <v>60</v>
      </c>
      <c r="EZ12" s="92" t="str">
        <f>IF(SUM('Somm. Maggio punt totale'!P34:R34)=0,"0",SUM('Somm. Maggio punt totale'!P34:R34)/COUNT('Somm. Maggio punt totale'!P34:R34)*3)</f>
        <v>0</v>
      </c>
      <c r="FA12" s="64">
        <f>IF(AND(0&lt;EZ12,EZ12&lt;=8),"X","")</f>
      </c>
      <c r="FB12" s="64">
        <f>IF(AND(8&lt;EZ12,EZ12&lt;=10),"X","")</f>
      </c>
      <c r="FC12" s="65">
        <f>IF(AND(10&lt;EZ12,EZ12&lt;=12),"X","")</f>
      </c>
      <c r="FD12" s="64">
        <f>IF(AND(EZ12=12),"X","")</f>
      </c>
      <c r="FF12" s="90" t="s">
        <v>60</v>
      </c>
      <c r="FG12" s="92" t="str">
        <f>IF(SUM('Somm. Maggio punt totale'!P35:R35)=0,"0",SUM('Somm. Maggio punt totale'!P35:R35)/COUNT('Somm. Maggio punt totale'!P35:R35)*3)</f>
        <v>0</v>
      </c>
      <c r="FH12" s="64">
        <f>IF(AND(0&lt;FG12,FG12&lt;=8),"X","")</f>
      </c>
      <c r="FI12" s="64">
        <f>IF(AND(8&lt;FG12,FG12&lt;=10),"X","")</f>
      </c>
      <c r="FJ12" s="65">
        <f>IF(AND(10&lt;FG12,FG12&lt;=12),"X","")</f>
      </c>
      <c r="FK12" s="64">
        <f>IF(AND(FG12=12),"X","")</f>
      </c>
      <c r="FM12" s="90" t="s">
        <v>60</v>
      </c>
      <c r="FN12" s="92" t="str">
        <f>IF(SUM('Somm. Maggio punt totale'!P36:R36)=0,"0",SUM('Somm. Maggio punt totale'!P36:R36)/COUNT('Somm. Maggio punt totale'!P36:R36)*3)</f>
        <v>0</v>
      </c>
      <c r="FO12" s="64">
        <f>IF(AND(0&lt;FN12,FN12&lt;=8),"X","")</f>
      </c>
      <c r="FP12" s="64">
        <f>IF(AND(8&lt;FN12,FN12&lt;=10),"X","")</f>
      </c>
      <c r="FQ12" s="65">
        <f>IF(AND(10&lt;FN12,FN12&lt;=12),"X","")</f>
      </c>
      <c r="FR12" s="64">
        <f>IF(AND(FN12=12),"X","")</f>
      </c>
      <c r="FT12" s="90" t="s">
        <v>60</v>
      </c>
      <c r="FU12" s="92" t="str">
        <f>IF(SUM('Somm. Maggio punt totale'!P37:R37)=0,"0",SUM('Somm. Maggio punt totale'!P37:R37)/COUNT('Somm. Maggio punt totale'!P37:R37)*3)</f>
        <v>0</v>
      </c>
      <c r="FV12" s="64">
        <f>IF(AND(0&lt;FU12,FU12&lt;=8),"X","")</f>
      </c>
      <c r="FW12" s="64">
        <f>IF(AND(8&lt;FU12,FU12&lt;=10),"X","")</f>
      </c>
      <c r="FX12" s="65">
        <f>IF(AND(10&lt;FU12,FU12&lt;=12),"X","")</f>
      </c>
      <c r="FY12" s="64">
        <f>IF(AND(FU12=12),"X","")</f>
      </c>
      <c r="GA12" s="90" t="s">
        <v>60</v>
      </c>
      <c r="GB12" s="92" t="str">
        <f>IF(SUM('Somm. Maggio punt totale'!P38:R38)=0,"0",SUM('Somm. Maggio punt totale'!P38:R38)/COUNT('Somm. Maggio punt totale'!P38:R38)*3)</f>
        <v>0</v>
      </c>
      <c r="GC12" s="64">
        <f>IF(AND(0&lt;GB12,GB12&lt;=8),"X","")</f>
      </c>
      <c r="GD12" s="64">
        <f>IF(AND(8&lt;GB12,GB12&lt;=10),"X","")</f>
      </c>
      <c r="GE12" s="65">
        <f>IF(AND(10&lt;GB12,GB12&lt;=12),"X","")</f>
      </c>
      <c r="GF12" s="64">
        <f>IF(AND(GB12=12),"X","")</f>
      </c>
      <c r="GH12" s="90" t="s">
        <v>60</v>
      </c>
      <c r="GI12" s="92" t="str">
        <f>IF(SUM('Somm. Maggio punt totale'!P39:R39)=0,"0",SUM('Somm. Maggio punt totale'!P39:R39)/COUNT('Somm. Maggio punt totale'!P39:R39)*3)</f>
        <v>0</v>
      </c>
      <c r="GJ12" s="64">
        <f>IF(AND(0&lt;GI12,GI12&lt;=8),"X","")</f>
      </c>
      <c r="GK12" s="64">
        <f>IF(AND(8&lt;GI12,GI12&lt;=10),"X","")</f>
      </c>
      <c r="GL12" s="65">
        <f>IF(AND(10&lt;GI12,GI12&lt;=12),"X","")</f>
      </c>
      <c r="GM12" s="64">
        <f>IF(AND(GI12=12),"X","")</f>
      </c>
      <c r="GO12" s="90" t="s">
        <v>60</v>
      </c>
      <c r="GP12" s="92" t="str">
        <f>IF(SUM('Somm. Maggio punt totale'!P40:R40)=0,"0",SUM('Somm. Maggio punt totale'!P40:R40)/COUNT('Somm. Maggio punt totale'!P40:R40)*3)</f>
        <v>0</v>
      </c>
      <c r="GQ12" s="64">
        <f>IF(AND(0&lt;GP12,GP12&lt;=8),"X","")</f>
      </c>
      <c r="GR12" s="64">
        <f>IF(AND(8&lt;GP12,GP12&lt;=10),"X","")</f>
      </c>
      <c r="GS12" s="65">
        <f>IF(AND(10&lt;GP12,GP12&lt;=12),"X","")</f>
      </c>
      <c r="GT12" s="64">
        <f>IF(AND(GP12=12),"X","")</f>
      </c>
      <c r="GV12" s="90" t="s">
        <v>60</v>
      </c>
      <c r="GW12" s="92" t="str">
        <f>IF(SUM('Somm. Maggio punt totale'!P41:R41)=0,"0",SUM('Somm. Maggio punt totale'!P41:R41)/COUNT('Somm. Maggio punt totale'!P41:R41)*3)</f>
        <v>0</v>
      </c>
      <c r="GX12" s="64">
        <f>IF(AND(0&lt;GW12,GW12&lt;=8),"X","")</f>
      </c>
      <c r="GY12" s="64">
        <f>IF(AND(8&lt;GW12,GW12&lt;=10),"X","")</f>
      </c>
      <c r="GZ12" s="65">
        <f>IF(AND(10&lt;GW12,GW12&lt;=12),"X","")</f>
      </c>
      <c r="HA12" s="64">
        <f>IF(AND(GW12=12),"X","")</f>
      </c>
    </row>
    <row r="13" spans="1:209" s="3" customFormat="1" ht="18" thickBot="1">
      <c r="A13" s="90" t="s">
        <v>61</v>
      </c>
      <c r="B13" s="91" t="str">
        <f>IF(SUM('Somm. Maggio punt totale'!S12:W12)=0,"0",SUM('Somm. Maggio punt totale'!S12:W12)/COUNT('Somm. Maggio punt totale'!S12:W12)*5)</f>
        <v>0</v>
      </c>
      <c r="C13" s="64">
        <f>IF(AND(0&lt;B13,B13&lt;=13),"X","")</f>
      </c>
      <c r="D13" s="64">
        <f>IF(AND(13&lt;B13,B13&lt;=14),"X","")</f>
      </c>
      <c r="E13" s="65">
        <f>IF(AND(14&lt;B13,B13&lt;=18),"X","")</f>
      </c>
      <c r="F13" s="64">
        <f>IF(AND(18&lt;B13,B13&lt;=20),"X","")</f>
      </c>
      <c r="H13" s="90" t="s">
        <v>61</v>
      </c>
      <c r="I13" s="91" t="str">
        <f>IF(SUM('Somm. Maggio punt totale'!S13:W13)=0,"0",SUM('Somm. Maggio punt totale'!S13:W13)/COUNT('Somm. Maggio punt totale'!S13:W13)*5)</f>
        <v>0</v>
      </c>
      <c r="J13" s="64">
        <f>IF(AND(0&lt;I13,I13&lt;=13),"X","")</f>
      </c>
      <c r="K13" s="64">
        <f>IF(AND(13&lt;I13,I13&lt;=14),"X","")</f>
      </c>
      <c r="L13" s="65">
        <f>IF(AND(14&lt;I13,I13&lt;=18),"X","")</f>
      </c>
      <c r="M13" s="64">
        <f>IF(AND(18&lt;I13,I13&lt;=20),"X","")</f>
      </c>
      <c r="O13" s="90" t="s">
        <v>61</v>
      </c>
      <c r="P13" s="92" t="str">
        <f>IF(SUM('Somm. Maggio punt totale'!S14:W14)=0,"0",SUM('Somm. Maggio punt totale'!S14:W14)/COUNT('Somm. Maggio punt totale'!S14:W14)*5)</f>
        <v>0</v>
      </c>
      <c r="Q13" s="64">
        <f>IF(AND(0&lt;P13,P13&lt;=13),"X","")</f>
      </c>
      <c r="R13" s="64">
        <f>IF(AND(13&lt;P13,P13&lt;=14),"X","")</f>
      </c>
      <c r="S13" s="65">
        <f>IF(AND(14&lt;P13,P13&lt;=18),"X","")</f>
      </c>
      <c r="T13" s="64">
        <f>IF(AND(18&lt;P13,P13&lt;=20),"X","")</f>
      </c>
      <c r="V13" s="90" t="s">
        <v>61</v>
      </c>
      <c r="W13" s="92" t="str">
        <f>IF(SUM('Somm. Maggio punt totale'!S15:W15)=0,"0",SUM('Somm. Maggio punt totale'!S15:W15)/COUNT('Somm. Maggio punt totale'!S15:W15)*5)</f>
        <v>0</v>
      </c>
      <c r="X13" s="64">
        <f>IF(AND(0&lt;W13,W13&lt;=13),"X","")</f>
      </c>
      <c r="Y13" s="64">
        <f>IF(AND(13&lt;W13,W13&lt;=14),"X","")</f>
      </c>
      <c r="Z13" s="65">
        <f>IF(AND(14&lt;W13,W13&lt;=18),"X","")</f>
      </c>
      <c r="AA13" s="64">
        <f>IF(AND(18&lt;W13,W13&lt;=20),"X","")</f>
      </c>
      <c r="AC13" s="90" t="s">
        <v>61</v>
      </c>
      <c r="AD13" s="92" t="str">
        <f>IF(SUM('Somm. Maggio punt totale'!S16:W16)=0,"0",SUM('Somm. Maggio punt totale'!S16:W16)/COUNT('Somm. Maggio punt totale'!S16:W16)*5)</f>
        <v>0</v>
      </c>
      <c r="AE13" s="64">
        <f>IF(AND(0&lt;AD13,AD13&lt;=13),"X","")</f>
      </c>
      <c r="AF13" s="64">
        <f>IF(AND(13&lt;AD13,AD13&lt;=14),"X","")</f>
      </c>
      <c r="AG13" s="65">
        <f>IF(AND(14&lt;AD13,AD13&lt;=18),"X","")</f>
      </c>
      <c r="AH13" s="64">
        <f>IF(AND(18&lt;AD13,AD13&lt;=20),"X","")</f>
      </c>
      <c r="AJ13" s="90" t="s">
        <v>61</v>
      </c>
      <c r="AK13" s="63" t="str">
        <f>IF(SUM('Somm. Maggio punt totale'!S17:W17)=0,"0",SUM('Somm. Maggio punt totale'!S17:W17)/COUNT('Somm. Maggio punt totale'!S17:W17)*5)</f>
        <v>0</v>
      </c>
      <c r="AL13" s="64">
        <f>IF(AND(0&lt;AK13,AK13&lt;=13),"X","")</f>
      </c>
      <c r="AM13" s="64">
        <f>IF(AND(13&lt;AK13,AK13&lt;=14),"X","")</f>
      </c>
      <c r="AN13" s="65">
        <f>IF(AND(14&lt;AK13,AK13&lt;=18),"X","")</f>
      </c>
      <c r="AO13" s="64">
        <f>IF(AND(18&lt;AK13,AK13&lt;=20),"X","")</f>
      </c>
      <c r="AQ13" s="90" t="s">
        <v>61</v>
      </c>
      <c r="AR13" s="92" t="str">
        <f>IF(SUM('Somm. Maggio punt totale'!S18:W18)=0,"0",SUM('Somm. Maggio punt totale'!S18:W18)/COUNT('Somm. Maggio punt totale'!S18:W18)*5)</f>
        <v>0</v>
      </c>
      <c r="AS13" s="64">
        <f>IF(AND(0&lt;AR13,AR13&lt;=13),"X","")</f>
      </c>
      <c r="AT13" s="64">
        <f>IF(AND(13&lt;AR13,AR13&lt;=14),"X","")</f>
      </c>
      <c r="AU13" s="65">
        <f>IF(AND(14&lt;AR13,AR13&lt;=18),"X","")</f>
      </c>
      <c r="AV13" s="64">
        <f>IF(AND(18&lt;AR13,AR13&lt;=20),"X","")</f>
      </c>
      <c r="AX13" s="90" t="s">
        <v>61</v>
      </c>
      <c r="AY13" s="92" t="str">
        <f>IF(SUM('Somm. Maggio punt totale'!S19:W19)=0,"0",SUM('Somm. Maggio punt totale'!S19:W19)/COUNT('Somm. Maggio punt totale'!S19:W19)*5)</f>
        <v>0</v>
      </c>
      <c r="AZ13" s="64">
        <f>IF(AND(0&lt;AY13,AY13&lt;=13),"X","")</f>
      </c>
      <c r="BA13" s="64">
        <f>IF(AND(13&lt;AY13,AY13&lt;=14),"X","")</f>
      </c>
      <c r="BB13" s="65">
        <f>IF(AND(14&lt;AY13,AY13&lt;=18),"X","")</f>
      </c>
      <c r="BC13" s="64">
        <f>IF(AND(18&lt;AY13,AY13&lt;=20),"X","")</f>
      </c>
      <c r="BE13" s="90" t="s">
        <v>61</v>
      </c>
      <c r="BF13" s="92" t="str">
        <f>IF(SUM('Somm. Maggio punt totale'!S20:W20)=0,"0",SUM('Somm. Maggio punt totale'!S20:W20)/COUNT('Somm. Maggio punt totale'!S20:W20)*5)</f>
        <v>0</v>
      </c>
      <c r="BG13" s="64">
        <f>IF(AND(0&lt;BF13,BF13&lt;=13),"X","")</f>
      </c>
      <c r="BH13" s="64">
        <f>IF(AND(13&lt;BF13,BF13&lt;=14),"X","")</f>
      </c>
      <c r="BI13" s="65">
        <f>IF(AND(14&lt;BF13,BF13&lt;=18),"X","")</f>
      </c>
      <c r="BJ13" s="64">
        <f>IF(AND(18&lt;BF13,BF13&lt;=20),"X","")</f>
      </c>
      <c r="BL13" s="90" t="s">
        <v>61</v>
      </c>
      <c r="BM13" s="92" t="str">
        <f>IF(SUM('Somm. Maggio punt totale'!S21:W21)=0,"0",SUM('Somm. Maggio punt totale'!S21:W21)/COUNT('Somm. Maggio punt totale'!S21:W21)*5)</f>
        <v>0</v>
      </c>
      <c r="BN13" s="64">
        <f>IF(AND(0&lt;BM13,BM13&lt;=13),"X","")</f>
      </c>
      <c r="BO13" s="64">
        <f>IF(AND(13&lt;BM13,BM13&lt;=14),"X","")</f>
      </c>
      <c r="BP13" s="65">
        <f>IF(AND(14&lt;BM13,BM13&lt;=18),"X","")</f>
      </c>
      <c r="BQ13" s="64">
        <f>IF(AND(18&lt;BM13,BM13&lt;=20),"X","")</f>
      </c>
      <c r="BS13" s="90" t="s">
        <v>61</v>
      </c>
      <c r="BT13" s="92" t="str">
        <f>IF(SUM('Somm. Maggio punt totale'!S22:W22)=0,"0",SUM('Somm. Maggio punt totale'!S22:W22)/COUNT('Somm. Maggio punt totale'!S22:W22)*5)</f>
        <v>0</v>
      </c>
      <c r="BU13" s="64">
        <f>IF(AND(0&lt;BT13,BT13&lt;=13),"X","")</f>
      </c>
      <c r="BV13" s="64">
        <f>IF(AND(13&lt;BT13,BT13&lt;=14),"X","")</f>
      </c>
      <c r="BW13" s="65">
        <f>IF(AND(14&lt;BT13,BT13&lt;=18),"X","")</f>
      </c>
      <c r="BX13" s="64">
        <f>IF(AND(18&lt;BT13,BT13&lt;=20),"X","")</f>
      </c>
      <c r="BZ13" s="90" t="s">
        <v>61</v>
      </c>
      <c r="CA13" s="92" t="str">
        <f>IF(SUM('Somm. Maggio punt totale'!S23:W23)=0,"0",SUM('Somm. Maggio punt totale'!S23:W23)/COUNT('Somm. Maggio punt totale'!S23:W23)*5)</f>
        <v>0</v>
      </c>
      <c r="CB13" s="64">
        <f>IF(AND(0&lt;CA13,CA13&lt;=13),"X","")</f>
      </c>
      <c r="CC13" s="64">
        <f>IF(AND(13&lt;CA13,CA13&lt;=14),"X","")</f>
      </c>
      <c r="CD13" s="65">
        <f>IF(AND(14&lt;CA13,CA13&lt;=18),"X","")</f>
      </c>
      <c r="CE13" s="64">
        <f>IF(AND(18&lt;CA13,CA13&lt;=20),"X","")</f>
      </c>
      <c r="CG13" s="90" t="s">
        <v>61</v>
      </c>
      <c r="CH13" s="92" t="str">
        <f>IF(SUM('Somm. Maggio punt totale'!S24:W24)=0,"0",SUM('Somm. Maggio punt totale'!S24:W24)/COUNT('Somm. Maggio punt totale'!S24:W24)*5)</f>
        <v>0</v>
      </c>
      <c r="CI13" s="64">
        <f>IF(AND(0&lt;CH13,CH13&lt;=13),"X","")</f>
      </c>
      <c r="CJ13" s="64">
        <f>IF(AND(13&lt;CH13,CH13&lt;=14),"X","")</f>
      </c>
      <c r="CK13" s="65">
        <f>IF(AND(14&lt;CH13,CH13&lt;=18),"X","")</f>
      </c>
      <c r="CL13" s="64">
        <f>IF(AND(18&lt;CH13,CH13&lt;=20),"X","")</f>
      </c>
      <c r="CN13" s="90" t="s">
        <v>61</v>
      </c>
      <c r="CO13" s="92" t="str">
        <f>IF(SUM('Somm. Maggio punt totale'!S25:W25)=0,"0",SUM('Somm. Maggio punt totale'!S25:W25)/COUNT('Somm. Maggio punt totale'!S25:W25)*5)</f>
        <v>0</v>
      </c>
      <c r="CP13" s="64">
        <f>IF(AND(0&lt;CO13,CO13&lt;=13),"X","")</f>
      </c>
      <c r="CQ13" s="64">
        <f>IF(AND(13&lt;CO13,CO13&lt;=14),"X","")</f>
      </c>
      <c r="CR13" s="65">
        <f>IF(AND(14&lt;CO13,CO13&lt;=18),"X","")</f>
      </c>
      <c r="CS13" s="64">
        <f>IF(AND(18&lt;CO13,CO13&lt;=20),"X","")</f>
      </c>
      <c r="CU13" s="90" t="s">
        <v>61</v>
      </c>
      <c r="CV13" s="92" t="str">
        <f>IF(SUM('Somm. Maggio punt totale'!S26:W26)=0,"0",SUM('Somm. Maggio punt totale'!S26:W26)/COUNT('Somm. Maggio punt totale'!S26:W26)*5)</f>
        <v>0</v>
      </c>
      <c r="CW13" s="64">
        <f>IF(AND(0&lt;CV13,CV13&lt;=13),"X","")</f>
      </c>
      <c r="CX13" s="64">
        <f>IF(AND(13&lt;CV13,CV13&lt;=14),"X","")</f>
      </c>
      <c r="CY13" s="65">
        <f>IF(AND(14&lt;CV13,CV13&lt;=18),"X","")</f>
      </c>
      <c r="CZ13" s="64">
        <f>IF(AND(18&lt;CV13,CV13&lt;=20),"X","")</f>
      </c>
      <c r="DB13" s="61" t="s">
        <v>61</v>
      </c>
      <c r="DC13" s="63" t="str">
        <f>IF(SUM('Somm. Maggio punt totale'!S27:W27)=0,"0",SUM('Somm. Maggio punt totale'!S27:W27)/COUNT('Somm. Maggio punt totale'!S27:W27)*5)</f>
        <v>0</v>
      </c>
      <c r="DD13" s="64">
        <f>IF(AND(0&lt;DC13,DC13&lt;=13),"X","")</f>
      </c>
      <c r="DE13" s="64">
        <f>IF(AND(13&lt;DC13,DC13&lt;=14),"X","")</f>
      </c>
      <c r="DF13" s="65">
        <f>IF(AND(14&lt;DC13,DC13&lt;=18),"X","")</f>
      </c>
      <c r="DG13" s="64">
        <f>IF(AND(18&lt;DC13,DC13&lt;=20),"X","")</f>
      </c>
      <c r="DI13" s="61" t="s">
        <v>61</v>
      </c>
      <c r="DJ13" s="63" t="str">
        <f>IF(SUM('Somm. Maggio punt totale'!S28:W28)=0,"0",SUM('Somm. Maggio punt totale'!S28:W28)/COUNT('Somm. Maggio punt totale'!S28:W28)*5)</f>
        <v>0</v>
      </c>
      <c r="DK13" s="64">
        <f>IF(AND(0&lt;DJ13,DJ13&lt;=13),"X","")</f>
      </c>
      <c r="DL13" s="64">
        <f>IF(AND(13&lt;DJ13,DJ13&lt;=14),"X","")</f>
      </c>
      <c r="DM13" s="65">
        <f>IF(AND(14&lt;DJ13,DJ13&lt;=18),"X","")</f>
      </c>
      <c r="DN13" s="64">
        <f>IF(AND(18&lt;DJ13,DJ13&lt;=20),"X","")</f>
      </c>
      <c r="DP13" s="61" t="s">
        <v>61</v>
      </c>
      <c r="DQ13" s="63" t="str">
        <f>IF(SUM('Somm. Maggio punt totale'!S29:W29)=0,"0",SUM('Somm. Maggio punt totale'!S29:W29)/COUNT('Somm. Maggio punt totale'!S29:W29)*5)</f>
        <v>0</v>
      </c>
      <c r="DR13" s="64">
        <f>IF(AND(0&lt;DQ13,DQ13&lt;=13),"X","")</f>
      </c>
      <c r="DS13" s="64">
        <f>IF(AND(13&lt;DQ13,DQ13&lt;=14),"X","")</f>
      </c>
      <c r="DT13" s="65">
        <f>IF(AND(14&lt;DQ13,DQ13&lt;=18),"X","")</f>
      </c>
      <c r="DU13" s="64">
        <f>IF(AND(18&lt;DQ13,DQ13&lt;=20),"X","")</f>
      </c>
      <c r="DW13" s="61" t="s">
        <v>61</v>
      </c>
      <c r="DX13" s="63" t="str">
        <f>IF(SUM('Somm. Maggio punt totale'!S30:W30)=0,"0",SUM('Somm. Maggio punt totale'!S30:W30)/COUNT('Somm. Maggio punt totale'!S30:W30)*5)</f>
        <v>0</v>
      </c>
      <c r="DY13" s="64">
        <f>IF(AND(0&lt;DX13,DX13&lt;=13),"X","")</f>
      </c>
      <c r="DZ13" s="64">
        <f>IF(AND(13&lt;DX13,DX13&lt;=14),"X","")</f>
      </c>
      <c r="EA13" s="65">
        <f>IF(AND(14&lt;DX13,DX13&lt;=18),"X","")</f>
      </c>
      <c r="EB13" s="64">
        <f>IF(AND(18&lt;DX13,DX13&lt;=20),"X","")</f>
      </c>
      <c r="ED13" s="61" t="s">
        <v>61</v>
      </c>
      <c r="EE13" s="63" t="str">
        <f>IF(SUM('Somm. Maggio punt totale'!S31:W31)=0,"0",SUM('Somm. Maggio punt totale'!S31:W31)/COUNT('Somm. Maggio punt totale'!S31:W31)*5)</f>
        <v>0</v>
      </c>
      <c r="EF13" s="64">
        <f>IF(AND(0&lt;EE13,EE13&lt;=13),"X","")</f>
      </c>
      <c r="EG13" s="64">
        <f>IF(AND(13&lt;EE13,EE13&lt;=14),"X","")</f>
      </c>
      <c r="EH13" s="65">
        <f>IF(AND(14&lt;EE13,EE13&lt;=18),"X","")</f>
      </c>
      <c r="EI13" s="64">
        <f>IF(AND(18&lt;EE13,EE13&lt;=20),"X","")</f>
      </c>
      <c r="EK13" s="61" t="s">
        <v>61</v>
      </c>
      <c r="EL13" s="92" t="str">
        <f>IF(SUM('Somm. Maggio punt totale'!S32:W32)=0,"0",SUM('Somm. Maggio punt totale'!S32:W32)/COUNT('Somm. Maggio punt totale'!S32:W32)*5)</f>
        <v>0</v>
      </c>
      <c r="EM13" s="64">
        <f>IF(AND(0&lt;EL13,EL13&lt;=13),"X","")</f>
      </c>
      <c r="EN13" s="64">
        <f>IF(AND(13&lt;EL13,EL13&lt;=14),"X","")</f>
      </c>
      <c r="EO13" s="65">
        <f>IF(AND(14&lt;EL13,EL13&lt;=18),"X","")</f>
      </c>
      <c r="EP13" s="64">
        <f>IF(AND(18&lt;EL13,EL13&lt;=20),"X","")</f>
      </c>
      <c r="ER13" s="90" t="s">
        <v>61</v>
      </c>
      <c r="ES13" s="92" t="str">
        <f>IF(SUM('Somm. Maggio punt totale'!S33:W33)=0,"0",SUM('Somm. Maggio punt totale'!S33:W33)/COUNT('Somm. Maggio punt totale'!S33:W33)*5)</f>
        <v>0</v>
      </c>
      <c r="ET13" s="64">
        <f>IF(AND(0&lt;ES13,ES13&lt;=13),"X","")</f>
      </c>
      <c r="EU13" s="64">
        <f>IF(AND(13&lt;ES13,ES13&lt;=14),"X","")</f>
      </c>
      <c r="EV13" s="65">
        <f>IF(AND(14&lt;ES13,ES13&lt;=18),"X","")</f>
      </c>
      <c r="EW13" s="64">
        <f>IF(AND(18&lt;ES13,ES13&lt;=20),"X","")</f>
      </c>
      <c r="EY13" s="90" t="s">
        <v>61</v>
      </c>
      <c r="EZ13" s="92" t="str">
        <f>IF(SUM('Somm. Maggio punt totale'!S34:W34)=0,"0",SUM('Somm. Maggio punt totale'!S34:W34)/COUNT('Somm. Maggio punt totale'!S34:W34)*5)</f>
        <v>0</v>
      </c>
      <c r="FA13" s="64">
        <f>IF(AND(0&lt;EZ13,EZ13&lt;=13),"X","")</f>
      </c>
      <c r="FB13" s="64">
        <f>IF(AND(13&lt;EZ13,EZ13&lt;=14),"X","")</f>
      </c>
      <c r="FC13" s="65">
        <f>IF(AND(14&lt;EZ13,EZ13&lt;=18),"X","")</f>
      </c>
      <c r="FD13" s="64">
        <f>IF(AND(18&lt;EZ13,EZ13&lt;=20),"X","")</f>
      </c>
      <c r="FF13" s="90" t="s">
        <v>61</v>
      </c>
      <c r="FG13" s="92" t="str">
        <f>IF(SUM('Somm. Maggio punt totale'!S35:W35)=0,"0",SUM('Somm. Maggio punt totale'!S35:W35)/COUNT('Somm. Maggio punt totale'!S35:W35)*5)</f>
        <v>0</v>
      </c>
      <c r="FH13" s="64">
        <f>IF(AND(0&lt;FG13,FG13&lt;=13),"X","")</f>
      </c>
      <c r="FI13" s="64">
        <f>IF(AND(13&lt;FG13,FG13&lt;=14),"X","")</f>
      </c>
      <c r="FJ13" s="65">
        <f>IF(AND(14&lt;FG13,FG13&lt;=18),"X","")</f>
      </c>
      <c r="FK13" s="64">
        <f>IF(AND(18&lt;FG13,FG13&lt;=20),"X","")</f>
      </c>
      <c r="FM13" s="90" t="s">
        <v>61</v>
      </c>
      <c r="FN13" s="92" t="str">
        <f>IF(SUM('Somm. Maggio punt totale'!S36:W36)=0,"0",SUM('Somm. Maggio punt totale'!S36:W36)/COUNT('Somm. Maggio punt totale'!S36:W36)*5)</f>
        <v>0</v>
      </c>
      <c r="FO13" s="64">
        <f>IF(AND(0&lt;FN13,FN13&lt;=13),"X","")</f>
      </c>
      <c r="FP13" s="64">
        <f>IF(AND(13&lt;FN13,FN13&lt;=14),"X","")</f>
      </c>
      <c r="FQ13" s="65">
        <f>IF(AND(14&lt;FN13,FN13&lt;=18),"X","")</f>
      </c>
      <c r="FR13" s="64">
        <f>IF(AND(18&lt;FN13,FN13&lt;=20),"X","")</f>
      </c>
      <c r="FT13" s="90" t="s">
        <v>61</v>
      </c>
      <c r="FU13" s="92" t="str">
        <f>IF(SUM('Somm. Maggio punt totale'!S37:W37)=0,"0",SUM('Somm. Maggio punt totale'!S37:W37)/COUNT('Somm. Maggio punt totale'!S37:W37)*5)</f>
        <v>0</v>
      </c>
      <c r="FV13" s="64">
        <f>IF(AND(0&lt;FU13,FU13&lt;=13),"X","")</f>
      </c>
      <c r="FW13" s="64">
        <f>IF(AND(13&lt;FU13,FU13&lt;=14),"X","")</f>
      </c>
      <c r="FX13" s="65">
        <f>IF(AND(14&lt;FU13,FU13&lt;=18),"X","")</f>
      </c>
      <c r="FY13" s="64">
        <f>IF(AND(18&lt;FU13,FU13&lt;=20),"X","")</f>
      </c>
      <c r="GA13" s="90" t="s">
        <v>61</v>
      </c>
      <c r="GB13" s="92" t="str">
        <f>IF(SUM('Somm. Maggio punt totale'!S38:W38)=0,"0",SUM('Somm. Maggio punt totale'!S38:W38)/COUNT('Somm. Maggio punt totale'!S38:W38)*5)</f>
        <v>0</v>
      </c>
      <c r="GC13" s="64">
        <f>IF(AND(0&lt;GB13,GB13&lt;=13),"X","")</f>
      </c>
      <c r="GD13" s="64">
        <f>IF(AND(13&lt;GB13,GB13&lt;=14),"X","")</f>
      </c>
      <c r="GE13" s="65">
        <f>IF(AND(14&lt;GB13,GB13&lt;=18),"X","")</f>
      </c>
      <c r="GF13" s="64">
        <f>IF(AND(18&lt;GB13,GB13&lt;=20),"X","")</f>
      </c>
      <c r="GH13" s="90" t="s">
        <v>61</v>
      </c>
      <c r="GI13" s="92" t="str">
        <f>IF(SUM('Somm. Maggio punt totale'!S39:W39)=0,"0",SUM('Somm. Maggio punt totale'!S39:W39)/COUNT('Somm. Maggio punt totale'!S39:W39)*5)</f>
        <v>0</v>
      </c>
      <c r="GJ13" s="64">
        <f>IF(AND(0&lt;GI13,GI13&lt;=13),"X","")</f>
      </c>
      <c r="GK13" s="64">
        <f>IF(AND(13&lt;GI13,GI13&lt;=14),"X","")</f>
      </c>
      <c r="GL13" s="65">
        <f>IF(AND(14&lt;GI13,GI13&lt;=18),"X","")</f>
      </c>
      <c r="GM13" s="64">
        <f>IF(AND(18&lt;GI13,GI13&lt;=20),"X","")</f>
      </c>
      <c r="GO13" s="90" t="s">
        <v>61</v>
      </c>
      <c r="GP13" s="92" t="str">
        <f>IF(SUM('Somm. Maggio punt totale'!S40:W40)=0,"0",SUM('Somm. Maggio punt totale'!S40:W40)/COUNT('Somm. Maggio punt totale'!S40:W40)*5)</f>
        <v>0</v>
      </c>
      <c r="GQ13" s="64">
        <f>IF(AND(0&lt;GP13,GP13&lt;=13),"X","")</f>
      </c>
      <c r="GR13" s="64">
        <f>IF(AND(13&lt;GP13,GP13&lt;=14),"X","")</f>
      </c>
      <c r="GS13" s="65">
        <f>IF(AND(14&lt;GP13,GP13&lt;=18),"X","")</f>
      </c>
      <c r="GT13" s="64">
        <f>IF(AND(18&lt;GP13,GP13&lt;=20),"X","")</f>
      </c>
      <c r="GV13" s="90" t="s">
        <v>61</v>
      </c>
      <c r="GW13" s="92" t="str">
        <f>IF(SUM('Somm. Maggio punt totale'!S41:W41)=0,"0",SUM('Somm. Maggio punt totale'!S41:W41)/COUNT('Somm. Maggio punt totale'!S41:W41)*5)</f>
        <v>0</v>
      </c>
      <c r="GX13" s="64">
        <f>IF(AND(0&lt;GW13,GW13&lt;=13),"X","")</f>
      </c>
      <c r="GY13" s="64">
        <f>IF(AND(13&lt;GW13,GW13&lt;=14),"X","")</f>
      </c>
      <c r="GZ13" s="65">
        <f>IF(AND(14&lt;GW13,GW13&lt;=18),"X","")</f>
      </c>
      <c r="HA13" s="64">
        <f>IF(AND(18&lt;GW13,GW13&lt;=20),"X","")</f>
      </c>
    </row>
    <row r="14" spans="1:209" s="3" customFormat="1" ht="18" thickBot="1">
      <c r="A14" s="90" t="s">
        <v>62</v>
      </c>
      <c r="B14" s="91" t="str">
        <f>IF(SUM('Somm. Maggio punt totale'!X12:AA12)=0,"0",SUM('Somm. Maggio punt totale'!X12:AA12)/COUNT('Somm. Maggio punt totale'!X12:AA12)*4)</f>
        <v>0</v>
      </c>
      <c r="C14" s="64">
        <f>IF(AND(0&lt;B14,B14&lt;=10),"X","")</f>
      </c>
      <c r="D14" s="64">
        <f>IF(AND(10&lt;B14,B14&lt;=11),"X","")</f>
      </c>
      <c r="E14" s="65">
        <f>IF(AND(11&lt;B14,B14&lt;=14),"X","")</f>
      </c>
      <c r="F14" s="64">
        <f>IF(AND(14&lt;B14,B14&lt;=16),"X","")</f>
      </c>
      <c r="H14" s="90" t="s">
        <v>62</v>
      </c>
      <c r="I14" s="91" t="str">
        <f>IF(SUM('Somm. Maggio punt totale'!X13:AA13)=0,"0",SUM('Somm. Maggio punt totale'!X13:AA13)/COUNT('Somm. Maggio punt totale'!X13:AA13)*4)</f>
        <v>0</v>
      </c>
      <c r="J14" s="64">
        <f>IF(AND(0&lt;I14,I14&lt;=10),"X","")</f>
      </c>
      <c r="K14" s="64">
        <f>IF(AND(10&lt;I14,I14&lt;=11),"X","")</f>
      </c>
      <c r="L14" s="65">
        <f>IF(AND(11&lt;I14,I14&lt;=14),"X","")</f>
      </c>
      <c r="M14" s="64">
        <f>IF(AND(14&lt;I14,I14&lt;=16),"X","")</f>
      </c>
      <c r="O14" s="90" t="s">
        <v>62</v>
      </c>
      <c r="P14" s="92" t="str">
        <f>IF(SUM('Somm. Maggio punt totale'!X14:AA14)=0,"0",SUM('Somm. Maggio punt totale'!X14:AA14)/COUNT('Somm. Maggio punt totale'!X14:AA14)*4)</f>
        <v>0</v>
      </c>
      <c r="Q14" s="64">
        <f>IF(AND(0&lt;P14,P14&lt;=10),"X","")</f>
      </c>
      <c r="R14" s="64">
        <f>IF(AND(10&lt;P14,P14&lt;=11),"X","")</f>
      </c>
      <c r="S14" s="65">
        <f>IF(AND(11&lt;P14,P14&lt;=14),"X","")</f>
      </c>
      <c r="T14" s="64">
        <f>IF(AND(14&lt;P14,P14&lt;=16),"X","")</f>
      </c>
      <c r="V14" s="90" t="s">
        <v>62</v>
      </c>
      <c r="W14" s="92" t="str">
        <f>IF(SUM('Somm. Maggio punt totale'!X15:AA15)=0,"0",SUM('Somm. Maggio punt totale'!X15:AA15)/COUNT('Somm. Maggio punt totale'!X15:AA15)*4)</f>
        <v>0</v>
      </c>
      <c r="X14" s="64">
        <f>IF(AND(0&lt;W14,W14&lt;=10),"X","")</f>
      </c>
      <c r="Y14" s="64">
        <f>IF(AND(10&lt;W14,W14&lt;=11),"X","")</f>
      </c>
      <c r="Z14" s="65">
        <f>IF(AND(11&lt;W14,W14&lt;=14),"X","")</f>
      </c>
      <c r="AA14" s="64">
        <f>IF(AND(14&lt;W14,W14&lt;=16),"X","")</f>
      </c>
      <c r="AC14" s="90" t="s">
        <v>62</v>
      </c>
      <c r="AD14" s="92" t="str">
        <f>IF(SUM('Somm. Maggio punt totale'!X16:AA16)=0,"0",SUM('Somm. Maggio punt totale'!X16:AA16)/COUNT('Somm. Maggio punt totale'!X16:AA16)*4)</f>
        <v>0</v>
      </c>
      <c r="AE14" s="64">
        <f>IF(AND(0&lt;AD14,AD14&lt;=10),"X","")</f>
      </c>
      <c r="AF14" s="64">
        <f>IF(AND(10&lt;AD14,AD14&lt;=11),"X","")</f>
      </c>
      <c r="AG14" s="65">
        <f>IF(AND(11&lt;AD14,AD14&lt;=14),"X","")</f>
      </c>
      <c r="AH14" s="64">
        <f>IF(AND(14&lt;AD14,AD14&lt;=16),"X","")</f>
      </c>
      <c r="AJ14" s="90" t="s">
        <v>62</v>
      </c>
      <c r="AK14" s="63" t="str">
        <f>IF(SUM('Somm. Maggio punt totale'!X17:AA17)=0,"0",SUM('Somm. Maggio punt totale'!X17:AA17)/COUNT('Somm. Maggio punt totale'!X17:AA17)*4)</f>
        <v>0</v>
      </c>
      <c r="AL14" s="64">
        <f>IF(AND(0&lt;AK14,AK14&lt;=10),"X","")</f>
      </c>
      <c r="AM14" s="64">
        <f>IF(AND(10&lt;AK14,AK14&lt;=11),"X","")</f>
      </c>
      <c r="AN14" s="65">
        <f>IF(AND(11&lt;AK14,AK14&lt;=14),"X","")</f>
      </c>
      <c r="AO14" s="64">
        <f>IF(AND(14&lt;AK14,AK14&lt;=16),"X","")</f>
      </c>
      <c r="AQ14" s="90" t="s">
        <v>62</v>
      </c>
      <c r="AR14" s="92" t="str">
        <f>IF(SUM('Somm. Maggio punt totale'!X18:AA18)=0,"0",SUM('Somm. Maggio punt totale'!X18:AA18)/COUNT('Somm. Maggio punt totale'!X18:AA18)*4)</f>
        <v>0</v>
      </c>
      <c r="AS14" s="64">
        <f>IF(AND(0&lt;AR14,AR14&lt;=10),"X","")</f>
      </c>
      <c r="AT14" s="64">
        <f>IF(AND(10&lt;AR14,AR14&lt;=11),"X","")</f>
      </c>
      <c r="AU14" s="65">
        <f>IF(AND(11&lt;AR14,AR14&lt;=14),"X","")</f>
      </c>
      <c r="AV14" s="64">
        <f>IF(AND(14&lt;AR14,AR14&lt;=16),"X","")</f>
      </c>
      <c r="AX14" s="90" t="s">
        <v>62</v>
      </c>
      <c r="AY14" s="92" t="str">
        <f>IF(SUM('Somm. Maggio punt totale'!X19:AA19)=0,"0",SUM('Somm. Maggio punt totale'!X19:AA19)/COUNT('Somm. Maggio punt totale'!X19:AA19)*4)</f>
        <v>0</v>
      </c>
      <c r="AZ14" s="64">
        <f>IF(AND(0&lt;AY14,AY14&lt;=10),"X","")</f>
      </c>
      <c r="BA14" s="64">
        <f>IF(AND(10&lt;AY14,AY14&lt;=11),"X","")</f>
      </c>
      <c r="BB14" s="65">
        <f>IF(AND(11&lt;AY14,AY14&lt;=14),"X","")</f>
      </c>
      <c r="BC14" s="64">
        <f>IF(AND(14&lt;AY14,AY14&lt;=16),"X","")</f>
      </c>
      <c r="BE14" s="90" t="s">
        <v>62</v>
      </c>
      <c r="BF14" s="92" t="str">
        <f>IF(SUM('Somm. Maggio punt totale'!X20:AA20)=0,"0",SUM('Somm. Maggio punt totale'!X20:AA20)/COUNT('Somm. Maggio punt totale'!X20:AA20)*4)</f>
        <v>0</v>
      </c>
      <c r="BG14" s="64">
        <f>IF(AND(0&lt;BF14,BF14&lt;=10),"X","")</f>
      </c>
      <c r="BH14" s="64">
        <f>IF(AND(10&lt;BF14,BF14&lt;=11),"X","")</f>
      </c>
      <c r="BI14" s="65">
        <f>IF(AND(11&lt;BF14,BF14&lt;=14),"X","")</f>
      </c>
      <c r="BJ14" s="64">
        <f>IF(AND(14&lt;BF14,BF14&lt;=16),"X","")</f>
      </c>
      <c r="BL14" s="90" t="s">
        <v>62</v>
      </c>
      <c r="BM14" s="92" t="str">
        <f>IF(SUM('Somm. Maggio punt totale'!X21:AA21)=0,"0",SUM('Somm. Maggio punt totale'!X21:AA21)/COUNT('Somm. Maggio punt totale'!X21:AA21)*4)</f>
        <v>0</v>
      </c>
      <c r="BN14" s="64">
        <f>IF(AND(0&lt;BM14,BM14&lt;=10),"X","")</f>
      </c>
      <c r="BO14" s="64">
        <f>IF(AND(10&lt;BM14,BM14&lt;=11),"X","")</f>
      </c>
      <c r="BP14" s="65">
        <f>IF(AND(11&lt;BM14,BM14&lt;=14),"X","")</f>
      </c>
      <c r="BQ14" s="64">
        <f>IF(AND(14&lt;BM14,BM14&lt;=16),"X","")</f>
      </c>
      <c r="BS14" s="90" t="s">
        <v>62</v>
      </c>
      <c r="BT14" s="92" t="str">
        <f>IF(SUM('Somm. Maggio punt totale'!X22:AA22)=0,"0",SUM('Somm. Maggio punt totale'!X22:AA22)/COUNT('Somm. Maggio punt totale'!X22:AA22)*4)</f>
        <v>0</v>
      </c>
      <c r="BU14" s="64">
        <f>IF(AND(0&lt;BT14,BT14&lt;=10),"X","")</f>
      </c>
      <c r="BV14" s="64">
        <f>IF(AND(10&lt;BT14,BT14&lt;=11),"X","")</f>
      </c>
      <c r="BW14" s="65">
        <f>IF(AND(11&lt;BT14,BT14&lt;=14),"X","")</f>
      </c>
      <c r="BX14" s="64">
        <f>IF(AND(14&lt;BT14,BT14&lt;=16),"X","")</f>
      </c>
      <c r="BZ14" s="90" t="s">
        <v>62</v>
      </c>
      <c r="CA14" s="92" t="str">
        <f>IF(SUM('Somm. Maggio punt totale'!X23:AA23)=0,"0",SUM('Somm. Maggio punt totale'!X23:AA23)/COUNT('Somm. Maggio punt totale'!X23:AA23)*4)</f>
        <v>0</v>
      </c>
      <c r="CB14" s="64">
        <f>IF(AND(0&lt;CA14,CA14&lt;=10),"X","")</f>
      </c>
      <c r="CC14" s="64">
        <f>IF(AND(10&lt;CA14,CA14&lt;=11),"X","")</f>
      </c>
      <c r="CD14" s="65">
        <f>IF(AND(11&lt;CA14,CA14&lt;=14),"X","")</f>
      </c>
      <c r="CE14" s="64">
        <f>IF(AND(14&lt;CA14,CA14&lt;=16),"X","")</f>
      </c>
      <c r="CG14" s="90" t="s">
        <v>62</v>
      </c>
      <c r="CH14" s="92" t="str">
        <f>IF(SUM('Somm. Maggio punt totale'!X24:AA24)=0,"0",SUM('Somm. Maggio punt totale'!X24:AA24)/COUNT('Somm. Maggio punt totale'!X24:AA24)*4)</f>
        <v>0</v>
      </c>
      <c r="CI14" s="64">
        <f>IF(AND(0&lt;CH14,CH14&lt;=10),"X","")</f>
      </c>
      <c r="CJ14" s="64">
        <f>IF(AND(10&lt;CH14,CH14&lt;=11),"X","")</f>
      </c>
      <c r="CK14" s="65">
        <f>IF(AND(11&lt;CH14,CH14&lt;=14),"X","")</f>
      </c>
      <c r="CL14" s="64">
        <f>IF(AND(14&lt;CH14,CH14&lt;=16),"X","")</f>
      </c>
      <c r="CN14" s="90" t="s">
        <v>62</v>
      </c>
      <c r="CO14" s="92" t="str">
        <f>IF(SUM('Somm. Maggio punt totale'!X25:AA25)=0,"0",SUM('Somm. Maggio punt totale'!X25:AA25)/COUNT('Somm. Maggio punt totale'!X25:AA25)*4)</f>
        <v>0</v>
      </c>
      <c r="CP14" s="64">
        <f>IF(AND(0&lt;CO14,CO14&lt;=10),"X","")</f>
      </c>
      <c r="CQ14" s="64">
        <f>IF(AND(10&lt;CO14,CO14&lt;=11),"X","")</f>
      </c>
      <c r="CR14" s="65">
        <f>IF(AND(11&lt;CO14,CO14&lt;=14),"X","")</f>
      </c>
      <c r="CS14" s="64">
        <f>IF(AND(14&lt;CO14,CO14&lt;=16),"X","")</f>
      </c>
      <c r="CU14" s="90" t="s">
        <v>62</v>
      </c>
      <c r="CV14" s="92" t="str">
        <f>IF(SUM('Somm. Maggio punt totale'!X26:AA26)=0,"0",SUM('Somm. Maggio punt totale'!X26:AA26)/COUNT('Somm. Maggio punt totale'!X26:AA26)*4)</f>
        <v>0</v>
      </c>
      <c r="CW14" s="64">
        <f>IF(AND(0&lt;CV14,CV14&lt;=10),"X","")</f>
      </c>
      <c r="CX14" s="64">
        <f>IF(AND(10&lt;CV14,CV14&lt;=11),"X","")</f>
      </c>
      <c r="CY14" s="65">
        <f>IF(AND(11&lt;CV14,CV14&lt;=14),"X","")</f>
      </c>
      <c r="CZ14" s="64">
        <f>IF(AND(14&lt;CV14,CV14&lt;=16),"X","")</f>
      </c>
      <c r="DB14" s="61" t="s">
        <v>62</v>
      </c>
      <c r="DC14" s="63" t="str">
        <f>IF(SUM('Somm. Maggio punt totale'!X27:AA27)=0,"0",SUM('Somm. Maggio punt totale'!X27:AA27)/COUNT('Somm. Maggio punt totale'!X27:AA27)*4)</f>
        <v>0</v>
      </c>
      <c r="DD14" s="64">
        <f>IF(AND(0&lt;DC14,DC14&lt;=10),"X","")</f>
      </c>
      <c r="DE14" s="64">
        <f>IF(AND(10&lt;DC14,DC14&lt;=11),"X","")</f>
      </c>
      <c r="DF14" s="65">
        <f>IF(AND(11&lt;DC14,DC14&lt;=14),"X","")</f>
      </c>
      <c r="DG14" s="64">
        <f>IF(AND(14&lt;DC14,DC14&lt;=16),"X","")</f>
      </c>
      <c r="DI14" s="61" t="s">
        <v>62</v>
      </c>
      <c r="DJ14" s="63" t="str">
        <f>IF(SUM('Somm. Maggio punt totale'!X28:AA28)=0,"0",SUM('Somm. Maggio punt totale'!X28:AA28)/COUNT('Somm. Maggio punt totale'!X28:AA28)*4)</f>
        <v>0</v>
      </c>
      <c r="DK14" s="64">
        <f>IF(AND(0&lt;DJ14,DJ14&lt;=10),"X","")</f>
      </c>
      <c r="DL14" s="64">
        <f>IF(AND(10&lt;DJ14,DJ14&lt;=11),"X","")</f>
      </c>
      <c r="DM14" s="65">
        <f>IF(AND(11&lt;DJ14,DJ14&lt;=14),"X","")</f>
      </c>
      <c r="DN14" s="64">
        <f>IF(AND(14&lt;DJ14,DJ14&lt;=16),"X","")</f>
      </c>
      <c r="DP14" s="61" t="s">
        <v>62</v>
      </c>
      <c r="DQ14" s="63" t="str">
        <f>IF(SUM('Somm. Maggio punt totale'!X29:AA29)=0,"0",SUM('Somm. Maggio punt totale'!X29:AA29)/COUNT('Somm. Maggio punt totale'!X29:AA29)*4)</f>
        <v>0</v>
      </c>
      <c r="DR14" s="64">
        <f>IF(AND(0&lt;DQ14,DQ14&lt;=10),"X","")</f>
      </c>
      <c r="DS14" s="64">
        <f>IF(AND(10&lt;DQ14,DQ14&lt;=11),"X","")</f>
      </c>
      <c r="DT14" s="65">
        <f>IF(AND(11&lt;DQ14,DQ14&lt;=14),"X","")</f>
      </c>
      <c r="DU14" s="64">
        <f>IF(AND(14&lt;DQ14,DQ14&lt;=16),"X","")</f>
      </c>
      <c r="DW14" s="61" t="s">
        <v>62</v>
      </c>
      <c r="DX14" s="63" t="str">
        <f>IF(SUM('Somm. Maggio punt totale'!X30:AA30)=0,"0",SUM('Somm. Maggio punt totale'!X30:AA30)/COUNT('Somm. Maggio punt totale'!X30:AA30)*4)</f>
        <v>0</v>
      </c>
      <c r="DY14" s="64">
        <f>IF(AND(0&lt;DX14,DX14&lt;=10),"X","")</f>
      </c>
      <c r="DZ14" s="64">
        <f>IF(AND(10&lt;DX14,DX14&lt;=11),"X","")</f>
      </c>
      <c r="EA14" s="65">
        <f>IF(AND(11&lt;DX14,DX14&lt;=14),"X","")</f>
      </c>
      <c r="EB14" s="64">
        <f>IF(AND(14&lt;DX14,DX14&lt;=16),"X","")</f>
      </c>
      <c r="ED14" s="61" t="s">
        <v>62</v>
      </c>
      <c r="EE14" s="63" t="str">
        <f>IF(SUM('Somm. Maggio punt totale'!X31:AA31)=0,"0",SUM('Somm. Maggio punt totale'!X31:AA31)/COUNT('Somm. Maggio punt totale'!X31:AA31)*4)</f>
        <v>0</v>
      </c>
      <c r="EF14" s="64">
        <f>IF(AND(0&lt;EE14,EE14&lt;=10),"X","")</f>
      </c>
      <c r="EG14" s="64">
        <f>IF(AND(10&lt;EE14,EE14&lt;=11),"X","")</f>
      </c>
      <c r="EH14" s="65">
        <f>IF(AND(11&lt;EE14,EE14&lt;=14),"X","")</f>
      </c>
      <c r="EI14" s="64">
        <f>IF(AND(14&lt;EE14,EE14&lt;=16),"X","")</f>
      </c>
      <c r="EK14" s="61" t="s">
        <v>62</v>
      </c>
      <c r="EL14" s="92" t="str">
        <f>IF(SUM('Somm. Maggio punt totale'!X32:AA32)=0,"0",SUM('Somm. Maggio punt totale'!X32:AA32)/COUNT('Somm. Maggio punt totale'!X32:AA32)*4)</f>
        <v>0</v>
      </c>
      <c r="EM14" s="64">
        <f>IF(AND(0&lt;EL14,EL14&lt;=10),"X","")</f>
      </c>
      <c r="EN14" s="64">
        <f>IF(AND(10&lt;EL14,EL14&lt;=11),"X","")</f>
      </c>
      <c r="EO14" s="65">
        <f>IF(AND(11&lt;EL14,EL14&lt;=14),"X","")</f>
      </c>
      <c r="EP14" s="64">
        <f>IF(AND(14&lt;EL14,EL14&lt;=16),"X","")</f>
      </c>
      <c r="ER14" s="90" t="s">
        <v>62</v>
      </c>
      <c r="ES14" s="92" t="str">
        <f>IF(SUM('Somm. Maggio punt totale'!X33:AA33)=0,"0",SUM('Somm. Maggio punt totale'!X33:AA33)/COUNT('Somm. Maggio punt totale'!X33:AA33)*4)</f>
        <v>0</v>
      </c>
      <c r="ET14" s="64">
        <f>IF(AND(0&lt;ES14,ES14&lt;=10),"X","")</f>
      </c>
      <c r="EU14" s="64">
        <f>IF(AND(10&lt;ES14,ES14&lt;=11),"X","")</f>
      </c>
      <c r="EV14" s="65">
        <f>IF(AND(11&lt;ES14,ES14&lt;=14),"X","")</f>
      </c>
      <c r="EW14" s="64">
        <f>IF(AND(14&lt;ES14,ES14&lt;=16),"X","")</f>
      </c>
      <c r="EY14" s="90" t="s">
        <v>62</v>
      </c>
      <c r="EZ14" s="92" t="str">
        <f>IF(SUM('Somm. Maggio punt totale'!X34:AA34)=0,"0",SUM('Somm. Maggio punt totale'!X34:AA34)/COUNT('Somm. Maggio punt totale'!X34:AA34)*4)</f>
        <v>0</v>
      </c>
      <c r="FA14" s="64">
        <f>IF(AND(0&lt;EZ14,EZ14&lt;=10),"X","")</f>
      </c>
      <c r="FB14" s="64">
        <f>IF(AND(10&lt;EZ14,EZ14&lt;=11),"X","")</f>
      </c>
      <c r="FC14" s="65">
        <f>IF(AND(11&lt;EZ14,EZ14&lt;=14),"X","")</f>
      </c>
      <c r="FD14" s="64">
        <f>IF(AND(14&lt;EZ14,EZ14&lt;=16),"X","")</f>
      </c>
      <c r="FF14" s="90" t="s">
        <v>62</v>
      </c>
      <c r="FG14" s="92" t="str">
        <f>IF(SUM('Somm. Maggio punt totale'!X35:AA35)=0,"0",SUM('Somm. Maggio punt totale'!X35:AA35)/COUNT('Somm. Maggio punt totale'!X35:AA35)*4)</f>
        <v>0</v>
      </c>
      <c r="FH14" s="64">
        <f>IF(AND(0&lt;FG14,FG14&lt;=10),"X","")</f>
      </c>
      <c r="FI14" s="64">
        <f>IF(AND(10&lt;FG14,FG14&lt;=11),"X","")</f>
      </c>
      <c r="FJ14" s="65">
        <f>IF(AND(11&lt;FG14,FG14&lt;=14),"X","")</f>
      </c>
      <c r="FK14" s="64">
        <f>IF(AND(14&lt;FG14,FG14&lt;=16),"X","")</f>
      </c>
      <c r="FM14" s="90" t="s">
        <v>62</v>
      </c>
      <c r="FN14" s="92" t="str">
        <f>IF(SUM('Somm. Maggio punt totale'!X36:AA36)=0,"0",SUM('Somm. Maggio punt totale'!X36:AA36)/COUNT('Somm. Maggio punt totale'!X36:AA36)*4)</f>
        <v>0</v>
      </c>
      <c r="FO14" s="64">
        <f>IF(AND(0&lt;FN14,FN14&lt;=10),"X","")</f>
      </c>
      <c r="FP14" s="64">
        <f>IF(AND(10&lt;FN14,FN14&lt;=11),"X","")</f>
      </c>
      <c r="FQ14" s="65">
        <f>IF(AND(11&lt;FN14,FN14&lt;=14),"X","")</f>
      </c>
      <c r="FR14" s="64">
        <f>IF(AND(14&lt;FN14,FN14&lt;=16),"X","")</f>
      </c>
      <c r="FT14" s="90" t="s">
        <v>62</v>
      </c>
      <c r="FU14" s="92" t="str">
        <f>IF(SUM('Somm. Maggio punt totale'!X37:AA37)=0,"0",SUM('Somm. Maggio punt totale'!X37:AA37)/COUNT('Somm. Maggio punt totale'!X37:AA37)*4)</f>
        <v>0</v>
      </c>
      <c r="FV14" s="64">
        <f>IF(AND(0&lt;FU14,FU14&lt;=10),"X","")</f>
      </c>
      <c r="FW14" s="64">
        <f>IF(AND(10&lt;FU14,FU14&lt;=11),"X","")</f>
      </c>
      <c r="FX14" s="65">
        <f>IF(AND(11&lt;FU14,FU14&lt;=14),"X","")</f>
      </c>
      <c r="FY14" s="64">
        <f>IF(AND(14&lt;FU14,FU14&lt;=16),"X","")</f>
      </c>
      <c r="GA14" s="90" t="s">
        <v>62</v>
      </c>
      <c r="GB14" s="92" t="str">
        <f>IF(SUM('Somm. Maggio punt totale'!X38:AA38)=0,"0",SUM('Somm. Maggio punt totale'!X38:AA38)/COUNT('Somm. Maggio punt totale'!X38:AA38)*4)</f>
        <v>0</v>
      </c>
      <c r="GC14" s="64">
        <f>IF(AND(0&lt;GB14,GB14&lt;=10),"X","")</f>
      </c>
      <c r="GD14" s="64">
        <f>IF(AND(10&lt;GB14,GB14&lt;=11),"X","")</f>
      </c>
      <c r="GE14" s="65">
        <f>IF(AND(11&lt;GB14,GB14&lt;=14),"X","")</f>
      </c>
      <c r="GF14" s="64">
        <f>IF(AND(14&lt;GB14,GB14&lt;=16),"X","")</f>
      </c>
      <c r="GH14" s="90" t="s">
        <v>62</v>
      </c>
      <c r="GI14" s="92" t="str">
        <f>IF(SUM('Somm. Maggio punt totale'!X39:AA39)=0,"0",SUM('Somm. Maggio punt totale'!X39:AA39)/COUNT('Somm. Maggio punt totale'!X39:AA39)*4)</f>
        <v>0</v>
      </c>
      <c r="GJ14" s="64">
        <f>IF(AND(0&lt;GI14,GI14&lt;=10),"X","")</f>
      </c>
      <c r="GK14" s="64">
        <f>IF(AND(10&lt;GI14,GI14&lt;=11),"X","")</f>
      </c>
      <c r="GL14" s="65">
        <f>IF(AND(11&lt;GI14,GI14&lt;=14),"X","")</f>
      </c>
      <c r="GM14" s="64">
        <f>IF(AND(14&lt;GI14,GI14&lt;=16),"X","")</f>
      </c>
      <c r="GO14" s="90" t="s">
        <v>62</v>
      </c>
      <c r="GP14" s="92" t="str">
        <f>IF(SUM('Somm. Maggio punt totale'!X40:AA40)=0,"0",SUM('Somm. Maggio punt totale'!X40:AA40)/COUNT('Somm. Maggio punt totale'!X40:AA40)*4)</f>
        <v>0</v>
      </c>
      <c r="GQ14" s="64">
        <f>IF(AND(0&lt;GP14,GP14&lt;=10),"X","")</f>
      </c>
      <c r="GR14" s="64">
        <f>IF(AND(10&lt;GP14,GP14&lt;=11),"X","")</f>
      </c>
      <c r="GS14" s="65">
        <f>IF(AND(11&lt;GP14,GP14&lt;=14),"X","")</f>
      </c>
      <c r="GT14" s="64">
        <f>IF(AND(14&lt;GP14,GP14&lt;=16),"X","")</f>
      </c>
      <c r="GV14" s="90" t="s">
        <v>62</v>
      </c>
      <c r="GW14" s="92" t="str">
        <f>IF(SUM('Somm. Maggio punt totale'!X41:AA41)=0,"0",SUM('Somm. Maggio punt totale'!X41:AA41)/COUNT('Somm. Maggio punt totale'!X41:AA41)*4)</f>
        <v>0</v>
      </c>
      <c r="GX14" s="64">
        <f>IF(AND(0&lt;GW14,GW14&lt;=10),"X","")</f>
      </c>
      <c r="GY14" s="64">
        <f>IF(AND(10&lt;GW14,GW14&lt;=11),"X","")</f>
      </c>
      <c r="GZ14" s="65">
        <f>IF(AND(11&lt;GW14,GW14&lt;=14),"X","")</f>
      </c>
      <c r="HA14" s="64">
        <f>IF(AND(14&lt;GW14,GW14&lt;=16),"X","")</f>
      </c>
    </row>
    <row r="15" spans="1:209" s="3" customFormat="1" ht="18" thickBot="1">
      <c r="A15" s="90" t="s">
        <v>63</v>
      </c>
      <c r="B15" s="91" t="str">
        <f>IF(SUM('Somm. Maggio punt totale'!AB12:AK12)=0,"0",SUM('Somm. Maggio punt totale'!AB12:AK12)/COUNT('Somm. Maggio punt totale'!AB12:AK12)*10)</f>
        <v>0</v>
      </c>
      <c r="C15" s="64">
        <f>IF(AND(0&lt;B15,B15&lt;=31),"X","")</f>
      </c>
      <c r="D15" s="64">
        <f>IF(AND(31&lt;B15,B15&lt;=33),"X","")</f>
      </c>
      <c r="E15" s="65">
        <f>IF(AND(33&lt;B15,B15&lt;=38),"X","")</f>
      </c>
      <c r="F15" s="64">
        <f>IF(AND(38&lt;B15,B15&lt;=40),"X","")</f>
      </c>
      <c r="H15" s="90" t="s">
        <v>63</v>
      </c>
      <c r="I15" s="91" t="str">
        <f>IF(SUM('Somm. Maggio punt totale'!AB13:AK13)=0,"0",SUM('Somm. Maggio punt totale'!AB13:AK13)/COUNT('Somm. Maggio punt totale'!AB13:AK13)*10)</f>
        <v>0</v>
      </c>
      <c r="J15" s="64">
        <f>IF(AND(0&lt;I15,I15&lt;=31),"X","")</f>
      </c>
      <c r="K15" s="64">
        <f>IF(AND(31&lt;I15,I15&lt;=33),"X","")</f>
      </c>
      <c r="L15" s="65">
        <f>IF(AND(33&lt;I15,I15&lt;=38),"X","")</f>
      </c>
      <c r="M15" s="64">
        <f>IF(AND(38&lt;I15,I15&lt;=40),"X","")</f>
      </c>
      <c r="O15" s="90" t="s">
        <v>63</v>
      </c>
      <c r="P15" s="92" t="str">
        <f>IF(SUM('Somm. Maggio punt totale'!AB14:AK14)=0,"0",SUM('Somm. Maggio punt totale'!AB14:AK14)/COUNT('Somm. Maggio punt totale'!AB14:AK14)*10)</f>
        <v>0</v>
      </c>
      <c r="Q15" s="64">
        <f>IF(AND(0&lt;P15,P15&lt;=31),"X","")</f>
      </c>
      <c r="R15" s="64">
        <f>IF(AND(31&lt;P15,P15&lt;=33),"X","")</f>
      </c>
      <c r="S15" s="65">
        <f>IF(AND(33&lt;P15,P15&lt;=38),"X","")</f>
      </c>
      <c r="T15" s="64">
        <f>IF(AND(38&lt;P15,P15&lt;=40),"X","")</f>
      </c>
      <c r="V15" s="90" t="s">
        <v>63</v>
      </c>
      <c r="W15" s="92" t="str">
        <f>IF(SUM('Somm. Maggio punt totale'!AB15:AK15)=0,"0",SUM('Somm. Maggio punt totale'!AB15:AK15)/COUNT('Somm. Maggio punt totale'!AB15:AK15)*10)</f>
        <v>0</v>
      </c>
      <c r="X15" s="64">
        <f>IF(AND(0&lt;W15,W15&lt;=31),"X","")</f>
      </c>
      <c r="Y15" s="64">
        <f>IF(AND(31&lt;W15,W15&lt;=33),"X","")</f>
      </c>
      <c r="Z15" s="65">
        <f>IF(AND(33&lt;W15,W15&lt;=38),"X","")</f>
      </c>
      <c r="AA15" s="64">
        <f>IF(AND(38&lt;W15,W15&lt;=40),"X","")</f>
      </c>
      <c r="AC15" s="90" t="s">
        <v>63</v>
      </c>
      <c r="AD15" s="92" t="str">
        <f>IF(SUM('Somm. Maggio punt totale'!AB16:AK16)=0,"0",SUM('Somm. Maggio punt totale'!AB16:AK16)/COUNT('Somm. Maggio punt totale'!AB16:AK16)*10)</f>
        <v>0</v>
      </c>
      <c r="AE15" s="64">
        <f>IF(AND(0&lt;AD15,AD15&lt;=31),"X","")</f>
      </c>
      <c r="AF15" s="64">
        <f>IF(AND(31&lt;AD15,AD15&lt;=33),"X","")</f>
      </c>
      <c r="AG15" s="65">
        <f>IF(AND(33&lt;AD15,AD15&lt;=38),"X","")</f>
      </c>
      <c r="AH15" s="64">
        <f>IF(AND(38&lt;AD15,AD15&lt;=40),"X","")</f>
      </c>
      <c r="AJ15" s="90" t="s">
        <v>63</v>
      </c>
      <c r="AK15" s="63" t="str">
        <f>IF(SUM('Somm. Maggio punt totale'!AB17:AK17)=0,"0",SUM('Somm. Maggio punt totale'!AB17:AK17)/COUNT('Somm. Maggio punt totale'!AB17:AK17)*10)</f>
        <v>0</v>
      </c>
      <c r="AL15" s="64">
        <f>IF(AND(0&lt;AK15,AK15&lt;=31),"X","")</f>
      </c>
      <c r="AM15" s="64">
        <f>IF(AND(31&lt;AK15,AK15&lt;=33),"X","")</f>
      </c>
      <c r="AN15" s="65">
        <f>IF(AND(33&lt;AK15,AK15&lt;=38),"X","")</f>
      </c>
      <c r="AO15" s="64">
        <f>IF(AND(38&lt;AK15,AK15&lt;=40),"X","")</f>
      </c>
      <c r="AQ15" s="90" t="s">
        <v>63</v>
      </c>
      <c r="AR15" s="92" t="str">
        <f>IF(SUM('Somm. Maggio punt totale'!AB18:AK18)=0,"0",SUM('Somm. Maggio punt totale'!AB18:AK18)/COUNT('Somm. Maggio punt totale'!AB18:AK18)*10)</f>
        <v>0</v>
      </c>
      <c r="AS15" s="64">
        <f>IF(AND(0&lt;AR15,AR15&lt;=31),"X","")</f>
      </c>
      <c r="AT15" s="64">
        <f>IF(AND(31&lt;AR15,AR15&lt;=33),"X","")</f>
      </c>
      <c r="AU15" s="65">
        <f>IF(AND(33&lt;AR15,AR15&lt;=38),"X","")</f>
      </c>
      <c r="AV15" s="64">
        <f>IF(AND(38&lt;AR15,AR15&lt;=40),"X","")</f>
      </c>
      <c r="AX15" s="90" t="s">
        <v>63</v>
      </c>
      <c r="AY15" s="92" t="str">
        <f>IF(SUM('Somm. Maggio punt totale'!AB19:AK19)=0,"0",SUM('Somm. Maggio punt totale'!AB19:AK19)/COUNT('Somm. Maggio punt totale'!AB19:AK19)*10)</f>
        <v>0</v>
      </c>
      <c r="AZ15" s="64">
        <f>IF(AND(0&lt;AY15,AY15&lt;=31),"X","")</f>
      </c>
      <c r="BA15" s="64">
        <f>IF(AND(31&lt;AY15,AY15&lt;=33),"X","")</f>
      </c>
      <c r="BB15" s="65">
        <f>IF(AND(33&lt;AY15,AY15&lt;=38),"X","")</f>
      </c>
      <c r="BC15" s="64">
        <f>IF(AND(38&lt;AY15,AY15&lt;=40),"X","")</f>
      </c>
      <c r="BE15" s="90" t="s">
        <v>63</v>
      </c>
      <c r="BF15" s="92" t="str">
        <f>IF(SUM('Somm. Maggio punt totale'!AB20:AK20)=0,"0",SUM('Somm. Maggio punt totale'!AB20:AK20)/COUNT('Somm. Maggio punt totale'!AB20:AK20)*10)</f>
        <v>0</v>
      </c>
      <c r="BG15" s="64">
        <f>IF(AND(0&lt;BF15,BF15&lt;=31),"X","")</f>
      </c>
      <c r="BH15" s="64">
        <f>IF(AND(31&lt;BF15,BF15&lt;=33),"X","")</f>
      </c>
      <c r="BI15" s="65">
        <f>IF(AND(33&lt;BF15,BF15&lt;=38),"X","")</f>
      </c>
      <c r="BJ15" s="64">
        <f>IF(AND(38&lt;BF15,BF15&lt;=40),"X","")</f>
      </c>
      <c r="BL15" s="90" t="s">
        <v>63</v>
      </c>
      <c r="BM15" s="92" t="str">
        <f>IF(SUM('Somm. Maggio punt totale'!AB21:AK21)=0,"0",SUM('Somm. Maggio punt totale'!AB21:AK21)/COUNT('Somm. Maggio punt totale'!AB21:AK21)*10)</f>
        <v>0</v>
      </c>
      <c r="BN15" s="64">
        <f>IF(AND(0&lt;BM15,BM15&lt;=31),"X","")</f>
      </c>
      <c r="BO15" s="64">
        <f>IF(AND(31&lt;BM15,BM15&lt;=33),"X","")</f>
      </c>
      <c r="BP15" s="65">
        <f>IF(AND(33&lt;BM15,BM15&lt;=38),"X","")</f>
      </c>
      <c r="BQ15" s="64">
        <f>IF(AND(38&lt;BM15,BM15&lt;=40),"X","")</f>
      </c>
      <c r="BS15" s="90" t="s">
        <v>63</v>
      </c>
      <c r="BT15" s="92" t="str">
        <f>IF(SUM('Somm. Maggio punt totale'!AB22:AK22)=0,"0",SUM('Somm. Maggio punt totale'!AB22:AK22)/COUNT('Somm. Maggio punt totale'!AB22:AK22)*10)</f>
        <v>0</v>
      </c>
      <c r="BU15" s="64">
        <f>IF(AND(0&lt;BT15,BT15&lt;=31),"X","")</f>
      </c>
      <c r="BV15" s="64">
        <f>IF(AND(31&lt;BT15,BT15&lt;=33),"X","")</f>
      </c>
      <c r="BW15" s="65">
        <f>IF(AND(33&lt;BT15,BT15&lt;=38),"X","")</f>
      </c>
      <c r="BX15" s="64">
        <f>IF(AND(38&lt;BT15,BT15&lt;=40),"X","")</f>
      </c>
      <c r="BZ15" s="90" t="s">
        <v>63</v>
      </c>
      <c r="CA15" s="92" t="str">
        <f>IF(SUM('Somm. Maggio punt totale'!AB23:AK23)=0,"0",SUM('Somm. Maggio punt totale'!AB23:AK23)/COUNT('Somm. Maggio punt totale'!AB23:AK23)*10)</f>
        <v>0</v>
      </c>
      <c r="CB15" s="64">
        <f>IF(AND(0&lt;CA15,CA15&lt;=31),"X","")</f>
      </c>
      <c r="CC15" s="64">
        <f>IF(AND(31&lt;CA15,CA15&lt;=33),"X","")</f>
      </c>
      <c r="CD15" s="65">
        <f>IF(AND(33&lt;CA15,CA15&lt;=38),"X","")</f>
      </c>
      <c r="CE15" s="64">
        <f>IF(AND(38&lt;CA15,CA15&lt;=40),"X","")</f>
      </c>
      <c r="CG15" s="90" t="s">
        <v>63</v>
      </c>
      <c r="CH15" s="92" t="str">
        <f>IF(SUM('Somm. Maggio punt totale'!AB24:AK24)=0,"0",SUM('Somm. Maggio punt totale'!AB24:AK24)/COUNT('Somm. Maggio punt totale'!AB24:AK24)*10)</f>
        <v>0</v>
      </c>
      <c r="CI15" s="64">
        <f>IF(AND(0&lt;CH15,CH15&lt;=31),"X","")</f>
      </c>
      <c r="CJ15" s="64">
        <f>IF(AND(31&lt;CH15,CH15&lt;=33),"X","")</f>
      </c>
      <c r="CK15" s="65">
        <f>IF(AND(33&lt;CH15,CH15&lt;=38),"X","")</f>
      </c>
      <c r="CL15" s="64">
        <f>IF(AND(38&lt;CH15,CH15&lt;=40),"X","")</f>
      </c>
      <c r="CN15" s="90" t="s">
        <v>63</v>
      </c>
      <c r="CO15" s="92" t="str">
        <f>IF(SUM('Somm. Maggio punt totale'!AB25:AK25)=0,"0",SUM('Somm. Maggio punt totale'!AB25:AK25)/COUNT('Somm. Maggio punt totale'!AB25:AK25)*10)</f>
        <v>0</v>
      </c>
      <c r="CP15" s="64">
        <f>IF(AND(0&lt;CO15,CO15&lt;=31),"X","")</f>
      </c>
      <c r="CQ15" s="64">
        <f>IF(AND(31&lt;CO15,CO15&lt;=33),"X","")</f>
      </c>
      <c r="CR15" s="65">
        <f>IF(AND(33&lt;CO15,CO15&lt;=38),"X","")</f>
      </c>
      <c r="CS15" s="64">
        <f>IF(AND(38&lt;CO15,CO15&lt;=40),"X","")</f>
      </c>
      <c r="CU15" s="90" t="s">
        <v>63</v>
      </c>
      <c r="CV15" s="92" t="str">
        <f>IF(SUM('Somm. Maggio punt totale'!AB26:AK26)=0,"0",SUM('Somm. Maggio punt totale'!AB26:AK26)/COUNT('Somm. Maggio punt totale'!AB26:AK26)*10)</f>
        <v>0</v>
      </c>
      <c r="CW15" s="64">
        <f>IF(AND(0&lt;CV15,CV15&lt;=31),"X","")</f>
      </c>
      <c r="CX15" s="64">
        <f>IF(AND(31&lt;CV15,CV15&lt;=33),"X","")</f>
      </c>
      <c r="CY15" s="65">
        <f>IF(AND(33&lt;CV15,CV15&lt;=38),"X","")</f>
      </c>
      <c r="CZ15" s="64">
        <f>IF(AND(38&lt;CV15,CV15&lt;=40),"X","")</f>
      </c>
      <c r="DB15" s="61" t="s">
        <v>63</v>
      </c>
      <c r="DC15" s="63" t="str">
        <f>IF(SUM('Somm. Maggio punt totale'!AB27:AK27)=0,"0",SUM('Somm. Maggio punt totale'!AB27:AK27)/COUNT('Somm. Maggio punt totale'!AB27:AK27)*10)</f>
        <v>0</v>
      </c>
      <c r="DD15" s="64">
        <f>IF(AND(0&lt;DC15,DC15&lt;=31),"X","")</f>
      </c>
      <c r="DE15" s="64">
        <f>IF(AND(31&lt;DC15,DC15&lt;=33),"X","")</f>
      </c>
      <c r="DF15" s="65">
        <f>IF(AND(33&lt;DC15,DC15&lt;=38),"X","")</f>
      </c>
      <c r="DG15" s="64">
        <f>IF(AND(38&lt;DC15,DC15&lt;=40),"X","")</f>
      </c>
      <c r="DI15" s="61" t="s">
        <v>63</v>
      </c>
      <c r="DJ15" s="63" t="str">
        <f>IF(SUM('Somm. Maggio punt totale'!AB28:AK28)=0,"0",SUM('Somm. Maggio punt totale'!AB28:AK28)/COUNT('Somm. Maggio punt totale'!AB28:AK28)*10)</f>
        <v>0</v>
      </c>
      <c r="DK15" s="64">
        <f>IF(AND(0&lt;DJ15,DJ15&lt;=31),"X","")</f>
      </c>
      <c r="DL15" s="64">
        <f>IF(AND(31&lt;DJ15,DJ15&lt;=33),"X","")</f>
      </c>
      <c r="DM15" s="65">
        <f>IF(AND(33&lt;DJ15,DJ15&lt;=38),"X","")</f>
      </c>
      <c r="DN15" s="64">
        <f>IF(AND(38&lt;DJ15,DJ15&lt;=40),"X","")</f>
      </c>
      <c r="DP15" s="61" t="s">
        <v>63</v>
      </c>
      <c r="DQ15" s="63" t="str">
        <f>IF(SUM('Somm. Maggio punt totale'!AB29:AK29)=0,"0",SUM('Somm. Maggio punt totale'!AB29:AK29)/COUNT('Somm. Maggio punt totale'!AB29:AK29)*10)</f>
        <v>0</v>
      </c>
      <c r="DR15" s="64">
        <f>IF(AND(0&lt;DQ15,DQ15&lt;=31),"X","")</f>
      </c>
      <c r="DS15" s="64">
        <f>IF(AND(31&lt;DQ15,DQ15&lt;=33),"X","")</f>
      </c>
      <c r="DT15" s="65">
        <f>IF(AND(33&lt;DQ15,DQ15&lt;=38),"X","")</f>
      </c>
      <c r="DU15" s="64">
        <f>IF(AND(38&lt;DQ15,DQ15&lt;=40),"X","")</f>
      </c>
      <c r="DW15" s="61" t="s">
        <v>63</v>
      </c>
      <c r="DX15" s="63" t="str">
        <f>IF(SUM('Somm. Maggio punt totale'!AB30:AK30)=0,"0",SUM('Somm. Maggio punt totale'!AB30:AK30)/COUNT('Somm. Maggio punt totale'!AB30:AK30)*10)</f>
        <v>0</v>
      </c>
      <c r="DY15" s="64">
        <f>IF(AND(0&lt;DX15,DX15&lt;=31),"X","")</f>
      </c>
      <c r="DZ15" s="64">
        <f>IF(AND(31&lt;DX15,DX15&lt;=33),"X","")</f>
      </c>
      <c r="EA15" s="65">
        <f>IF(AND(33&lt;DX15,DX15&lt;=38),"X","")</f>
      </c>
      <c r="EB15" s="64">
        <f>IF(AND(38&lt;DX15,DX15&lt;=40),"X","")</f>
      </c>
      <c r="ED15" s="61" t="s">
        <v>63</v>
      </c>
      <c r="EE15" s="63" t="str">
        <f>IF(SUM('Somm. Maggio punt totale'!AB31:AK31)=0,"0",SUM('Somm. Maggio punt totale'!AB31:AK31)/COUNT('Somm. Maggio punt totale'!AB31:AK31)*10)</f>
        <v>0</v>
      </c>
      <c r="EF15" s="64">
        <f>IF(AND(0&lt;EE15,EE15&lt;=31),"X","")</f>
      </c>
      <c r="EG15" s="64">
        <f>IF(AND(31&lt;EE15,EE15&lt;=33),"X","")</f>
      </c>
      <c r="EH15" s="65">
        <f>IF(AND(33&lt;EE15,EE15&lt;=38),"X","")</f>
      </c>
      <c r="EI15" s="64">
        <f>IF(AND(38&lt;EE15,EE15&lt;=40),"X","")</f>
      </c>
      <c r="EK15" s="61" t="s">
        <v>63</v>
      </c>
      <c r="EL15" s="92" t="str">
        <f>IF(SUM('Somm. Maggio punt totale'!AB32:AK32)=0,"0",SUM('Somm. Maggio punt totale'!AB32:AK32)/COUNT('Somm. Maggio punt totale'!AB32:AK32)*10)</f>
        <v>0</v>
      </c>
      <c r="EM15" s="64">
        <f>IF(AND(0&lt;EL15,EL15&lt;=31),"X","")</f>
      </c>
      <c r="EN15" s="64">
        <f>IF(AND(31&lt;EL15,EL15&lt;=33),"X","")</f>
      </c>
      <c r="EO15" s="65">
        <f>IF(AND(33&lt;EL15,EL15&lt;=38),"X","")</f>
      </c>
      <c r="EP15" s="64">
        <f>IF(AND(38&lt;EL15,EL15&lt;=40),"X","")</f>
      </c>
      <c r="ER15" s="90" t="s">
        <v>63</v>
      </c>
      <c r="ES15" s="92" t="str">
        <f>IF(SUM('Somm. Maggio punt totale'!AB33:AK33)=0,"0",SUM('Somm. Maggio punt totale'!AB33:AK33)/COUNT('Somm. Maggio punt totale'!AB33:AK33)*10)</f>
        <v>0</v>
      </c>
      <c r="ET15" s="64">
        <f>IF(AND(0&lt;ES15,ES15&lt;=31),"X","")</f>
      </c>
      <c r="EU15" s="64">
        <f>IF(AND(31&lt;ES15,ES15&lt;=33),"X","")</f>
      </c>
      <c r="EV15" s="65">
        <f>IF(AND(33&lt;ES15,ES15&lt;=38),"X","")</f>
      </c>
      <c r="EW15" s="64">
        <f>IF(AND(38&lt;ES15,ES15&lt;=40),"X","")</f>
      </c>
      <c r="EY15" s="90" t="s">
        <v>63</v>
      </c>
      <c r="EZ15" s="92" t="str">
        <f>IF(SUM('Somm. Maggio punt totale'!AB34:AK34)=0,"0",SUM('Somm. Maggio punt totale'!AB34:AK34)/COUNT('Somm. Maggio punt totale'!AB34:AK34)*10)</f>
        <v>0</v>
      </c>
      <c r="FA15" s="64">
        <f>IF(AND(0&lt;EZ15,EZ15&lt;=31),"X","")</f>
      </c>
      <c r="FB15" s="64">
        <f>IF(AND(31&lt;EZ15,EZ15&lt;=33),"X","")</f>
      </c>
      <c r="FC15" s="65">
        <f>IF(AND(33&lt;EZ15,EZ15&lt;=38),"X","")</f>
      </c>
      <c r="FD15" s="64">
        <f>IF(AND(38&lt;EZ15,EZ15&lt;=40),"X","")</f>
      </c>
      <c r="FF15" s="90" t="s">
        <v>63</v>
      </c>
      <c r="FG15" s="92" t="str">
        <f>IF(SUM('Somm. Maggio punt totale'!AB35:AK35)=0,"0",SUM('Somm. Maggio punt totale'!AB35:AK35)/COUNT('Somm. Maggio punt totale'!AB35:AK35)*10)</f>
        <v>0</v>
      </c>
      <c r="FH15" s="64">
        <f>IF(AND(0&lt;FG15,FG15&lt;=31),"X","")</f>
      </c>
      <c r="FI15" s="64">
        <f>IF(AND(31&lt;FG15,FG15&lt;=33),"X","")</f>
      </c>
      <c r="FJ15" s="65">
        <f>IF(AND(33&lt;FG15,FG15&lt;=38),"X","")</f>
      </c>
      <c r="FK15" s="64">
        <f>IF(AND(38&lt;FG15,FG15&lt;=40),"X","")</f>
      </c>
      <c r="FM15" s="90" t="s">
        <v>63</v>
      </c>
      <c r="FN15" s="92" t="str">
        <f>IF(SUM('Somm. Maggio punt totale'!AB36:AK36)=0,"0",SUM('Somm. Maggio punt totale'!AB36:AK36)/COUNT('Somm. Maggio punt totale'!AB36:AK36)*10)</f>
        <v>0</v>
      </c>
      <c r="FO15" s="64">
        <f>IF(AND(0&lt;FN15,FN15&lt;=31),"X","")</f>
      </c>
      <c r="FP15" s="64">
        <f>IF(AND(31&lt;FN15,FN15&lt;=33),"X","")</f>
      </c>
      <c r="FQ15" s="65">
        <f>IF(AND(33&lt;FN15,FN15&lt;=38),"X","")</f>
      </c>
      <c r="FR15" s="64">
        <f>IF(AND(38&lt;FN15,FN15&lt;=40),"X","")</f>
      </c>
      <c r="FT15" s="90" t="s">
        <v>63</v>
      </c>
      <c r="FU15" s="92" t="str">
        <f>IF(SUM('Somm. Maggio punt totale'!AB37:AK37)=0,"0",SUM('Somm. Maggio punt totale'!AB37:AK37)/COUNT('Somm. Maggio punt totale'!AB37:AK37)*10)</f>
        <v>0</v>
      </c>
      <c r="FV15" s="64">
        <f>IF(AND(0&lt;FU15,FU15&lt;=31),"X","")</f>
      </c>
      <c r="FW15" s="64">
        <f>IF(AND(31&lt;FU15,FU15&lt;=33),"X","")</f>
      </c>
      <c r="FX15" s="65">
        <f>IF(AND(33&lt;FU15,FU15&lt;=38),"X","")</f>
      </c>
      <c r="FY15" s="64">
        <f>IF(AND(38&lt;FU15,FU15&lt;=40),"X","")</f>
      </c>
      <c r="GA15" s="90" t="s">
        <v>63</v>
      </c>
      <c r="GB15" s="92" t="str">
        <f>IF(SUM('Somm. Maggio punt totale'!AB38:AK38)=0,"0",SUM('Somm. Maggio punt totale'!AB38:AK38)/COUNT('Somm. Maggio punt totale'!AB38:AK38)*10)</f>
        <v>0</v>
      </c>
      <c r="GC15" s="64">
        <f>IF(AND(0&lt;GB15,GB15&lt;=31),"X","")</f>
      </c>
      <c r="GD15" s="64">
        <f>IF(AND(31&lt;GB15,GB15&lt;=33),"X","")</f>
      </c>
      <c r="GE15" s="65">
        <f>IF(AND(33&lt;GB15,GB15&lt;=38),"X","")</f>
      </c>
      <c r="GF15" s="64">
        <f>IF(AND(38&lt;GB15,GB15&lt;=40),"X","")</f>
      </c>
      <c r="GH15" s="90" t="s">
        <v>63</v>
      </c>
      <c r="GI15" s="92" t="str">
        <f>IF(SUM('Somm. Maggio punt totale'!AB39:AK39)=0,"0",SUM('Somm. Maggio punt totale'!AB39:AK39)/COUNT('Somm. Maggio punt totale'!AB39:AK39)*10)</f>
        <v>0</v>
      </c>
      <c r="GJ15" s="64">
        <f>IF(AND(0&lt;GI15,GI15&lt;=31),"X","")</f>
      </c>
      <c r="GK15" s="64">
        <f>IF(AND(31&lt;GI15,GI15&lt;=33),"X","")</f>
      </c>
      <c r="GL15" s="65">
        <f>IF(AND(33&lt;GI15,GI15&lt;=38),"X","")</f>
      </c>
      <c r="GM15" s="64">
        <f>IF(AND(38&lt;GI15,GI15&lt;=40),"X","")</f>
      </c>
      <c r="GO15" s="90" t="s">
        <v>63</v>
      </c>
      <c r="GP15" s="92" t="str">
        <f>IF(SUM('Somm. Maggio punt totale'!AB40:AK40)=0,"0",SUM('Somm. Maggio punt totale'!AB40:AK40)/COUNT('Somm. Maggio punt totale'!AB40:AK40)*10)</f>
        <v>0</v>
      </c>
      <c r="GQ15" s="64">
        <f>IF(AND(0&lt;GP15,GP15&lt;=31),"X","")</f>
      </c>
      <c r="GR15" s="64">
        <f>IF(AND(31&lt;GP15,GP15&lt;=33),"X","")</f>
      </c>
      <c r="GS15" s="65">
        <f>IF(AND(33&lt;GP15,GP15&lt;=38),"X","")</f>
      </c>
      <c r="GT15" s="64">
        <f>IF(AND(38&lt;GP15,GP15&lt;=40),"X","")</f>
      </c>
      <c r="GV15" s="90" t="s">
        <v>63</v>
      </c>
      <c r="GW15" s="92" t="str">
        <f>IF(SUM('Somm. Maggio punt totale'!AB41:AK41)=0,"0",SUM('Somm. Maggio punt totale'!AB41:AK41)/COUNT('Somm. Maggio punt totale'!AB41:AK41)*10)</f>
        <v>0</v>
      </c>
      <c r="GX15" s="64">
        <f>IF(AND(0&lt;GW15,GW15&lt;=31),"X","")</f>
      </c>
      <c r="GY15" s="64">
        <f>IF(AND(31&lt;GW15,GW15&lt;=33),"X","")</f>
      </c>
      <c r="GZ15" s="65">
        <f>IF(AND(33&lt;GW15,GW15&lt;=38),"X","")</f>
      </c>
      <c r="HA15" s="64">
        <f>IF(AND(38&lt;GW15,GW15&lt;=40),"X","")</f>
      </c>
    </row>
    <row r="16" spans="1:209" s="3" customFormat="1" ht="18" thickBot="1">
      <c r="A16" s="90" t="s">
        <v>72</v>
      </c>
      <c r="B16" s="91" t="str">
        <f>IF(SUM('Somm. Maggio punt totale'!AB12:AF12)=0,"0",SUM('Somm. Maggio punt totale'!AB12:AF12)/COUNT('Somm. Maggio punt totale'!AB12:AF12)*5)</f>
        <v>0</v>
      </c>
      <c r="C16" s="64">
        <f>IF(AND(0&lt;B16,B16&lt;=14),"X","")</f>
      </c>
      <c r="D16" s="64">
        <f>IF(AND(14&lt;B16,B16&lt;=15),"X","")</f>
      </c>
      <c r="E16" s="65">
        <f>IF(AND(15&lt;B16,B16&lt;=18),"X","")</f>
      </c>
      <c r="F16" s="64">
        <f>IF(AND(18&lt;B16,B16&lt;=20),"X","")</f>
      </c>
      <c r="H16" s="90" t="s">
        <v>72</v>
      </c>
      <c r="I16" s="91" t="str">
        <f>IF(SUM('Somm. Maggio punt totale'!AB13:AF13)=0,"0",SUM('Somm. Maggio punt totale'!AB13:AF13)/COUNT('Somm. Maggio punt totale'!AB13:AF13)*5)</f>
        <v>0</v>
      </c>
      <c r="J16" s="64">
        <f>IF(AND(0&lt;I16,I16&lt;=14),"X","")</f>
      </c>
      <c r="K16" s="64">
        <f>IF(AND(14&lt;I16,I16&lt;=15),"X","")</f>
      </c>
      <c r="L16" s="65">
        <f>IF(AND(15&lt;I16,I16&lt;=18),"X","")</f>
      </c>
      <c r="M16" s="64">
        <f>IF(AND(18&lt;I16,I16&lt;=20),"X","")</f>
      </c>
      <c r="O16" s="90" t="s">
        <v>72</v>
      </c>
      <c r="P16" s="92" t="str">
        <f>IF(SUM('Somm. Maggio punt totale'!AB14:AF14)=0,"0",SUM('Somm. Maggio punt totale'!AB14:AF14)/COUNT('Somm. Maggio punt totale'!AB14:AF14)*5)</f>
        <v>0</v>
      </c>
      <c r="Q16" s="64">
        <f>IF(AND(0&lt;P16,P16&lt;=14),"X","")</f>
      </c>
      <c r="R16" s="64">
        <f>IF(AND(14&lt;P16,P16&lt;=15),"X","")</f>
      </c>
      <c r="S16" s="65">
        <f>IF(AND(15&lt;P16,P16&lt;=18),"X","")</f>
      </c>
      <c r="T16" s="64">
        <f>IF(AND(18&lt;P16,P16&lt;=20),"X","")</f>
      </c>
      <c r="V16" s="90" t="s">
        <v>72</v>
      </c>
      <c r="W16" s="92" t="str">
        <f>IF(SUM('Somm. Maggio punt totale'!AB15:AF15)=0,"0",SUM('Somm. Maggio punt totale'!AB15:AF15)/COUNT('Somm. Maggio punt totale'!AB15:AF15)*5)</f>
        <v>0</v>
      </c>
      <c r="X16" s="64">
        <f>IF(AND(0&lt;W16,W16&lt;=14),"X","")</f>
      </c>
      <c r="Y16" s="64">
        <f>IF(AND(14&lt;W16,W16&lt;=15),"X","")</f>
      </c>
      <c r="Z16" s="65">
        <f>IF(AND(15&lt;W16,W16&lt;=18),"X","")</f>
      </c>
      <c r="AA16" s="64">
        <f>IF(AND(18&lt;W16,W16&lt;=20),"X","")</f>
      </c>
      <c r="AC16" s="90" t="s">
        <v>72</v>
      </c>
      <c r="AD16" s="92" t="str">
        <f>IF(SUM('Somm. Maggio punt totale'!AB16:AF16)=0,"0",SUM('Somm. Maggio punt totale'!AB16:AF16)/COUNT('Somm. Maggio punt totale'!AB16:AF16)*5)</f>
        <v>0</v>
      </c>
      <c r="AE16" s="64">
        <f>IF(AND(0&lt;AD16,AD16&lt;=14),"X","")</f>
      </c>
      <c r="AF16" s="64">
        <f>IF(AND(14&lt;AD16,AD16&lt;=15),"X","")</f>
      </c>
      <c r="AG16" s="65">
        <f>IF(AND(15&lt;AD16,AD16&lt;=18),"X","")</f>
      </c>
      <c r="AH16" s="64">
        <f>IF(AND(18&lt;AD16,AD16&lt;=20),"X","")</f>
      </c>
      <c r="AJ16" s="90" t="s">
        <v>72</v>
      </c>
      <c r="AK16" s="63" t="str">
        <f>IF(SUM('Somm. Maggio punt totale'!AB17:AF17)=0,"0",SUM('Somm. Maggio punt totale'!AB17:AF17)/COUNT('Somm. Maggio punt totale'!AB17:AF17)*5)</f>
        <v>0</v>
      </c>
      <c r="AL16" s="64">
        <f>IF(AND(0&lt;AK16,AK16&lt;=14),"X","")</f>
      </c>
      <c r="AM16" s="64">
        <f>IF(AND(14&lt;AK16,AK16&lt;=15),"X","")</f>
      </c>
      <c r="AN16" s="65">
        <f>IF(AND(15&lt;AK16,AK16&lt;=18),"X","")</f>
      </c>
      <c r="AO16" s="64">
        <f>IF(AND(18&lt;AK16,AK16&lt;=20),"X","")</f>
      </c>
      <c r="AQ16" s="90" t="s">
        <v>72</v>
      </c>
      <c r="AR16" s="92" t="str">
        <f>IF(SUM('Somm. Maggio punt totale'!AB18:AF18)=0,"0",SUM('Somm. Maggio punt totale'!AB18:AF18)/COUNT('Somm. Maggio punt totale'!AB18:AF18)*5)</f>
        <v>0</v>
      </c>
      <c r="AS16" s="64">
        <f>IF(AND(0&lt;AR16,AR16&lt;=14),"X","")</f>
      </c>
      <c r="AT16" s="64">
        <f>IF(AND(14&lt;AR16,AR16&lt;=15),"X","")</f>
      </c>
      <c r="AU16" s="65">
        <f>IF(AND(15&lt;AR16,AR16&lt;=18),"X","")</f>
      </c>
      <c r="AV16" s="64">
        <f>IF(AND(18&lt;AR16,AR16&lt;=20),"X","")</f>
      </c>
      <c r="AX16" s="90" t="s">
        <v>72</v>
      </c>
      <c r="AY16" s="92" t="str">
        <f>IF(SUM('Somm. Maggio punt totale'!AB19:AF19)=0,"0",SUM('Somm. Maggio punt totale'!AB19:AF19)/COUNT('Somm. Maggio punt totale'!AB19:AF19)*5)</f>
        <v>0</v>
      </c>
      <c r="AZ16" s="64">
        <f>IF(AND(0&lt;AY16,AY16&lt;=14),"X","")</f>
      </c>
      <c r="BA16" s="64">
        <f>IF(AND(14&lt;AY16,AY16&lt;=15),"X","")</f>
      </c>
      <c r="BB16" s="65">
        <f>IF(AND(15&lt;AY16,AY16&lt;=18),"X","")</f>
      </c>
      <c r="BC16" s="64">
        <f>IF(AND(18&lt;AY16,AY16&lt;=20),"X","")</f>
      </c>
      <c r="BE16" s="90" t="s">
        <v>72</v>
      </c>
      <c r="BF16" s="92" t="str">
        <f>IF(SUM('Somm. Maggio punt totale'!AB20:AF20)=0,"0",SUM('Somm. Maggio punt totale'!AB20:AF20)/COUNT('Somm. Maggio punt totale'!AB20:AF20)*5)</f>
        <v>0</v>
      </c>
      <c r="BG16" s="64">
        <f>IF(AND(0&lt;BF16,BF16&lt;=14),"X","")</f>
      </c>
      <c r="BH16" s="64">
        <f>IF(AND(14&lt;BF16,BF16&lt;=15),"X","")</f>
      </c>
      <c r="BI16" s="65">
        <f>IF(AND(15&lt;BF16,BF16&lt;=18),"X","")</f>
      </c>
      <c r="BJ16" s="64">
        <f>IF(AND(18&lt;BF16,BF16&lt;=20),"X","")</f>
      </c>
      <c r="BL16" s="90" t="s">
        <v>72</v>
      </c>
      <c r="BM16" s="92" t="str">
        <f>IF(SUM('Somm. Maggio punt totale'!AB21:AF21)=0,"0",SUM('Somm. Maggio punt totale'!AB21:AF21)/COUNT('Somm. Maggio punt totale'!AB21:AF21)*5)</f>
        <v>0</v>
      </c>
      <c r="BN16" s="64">
        <f>IF(AND(0&lt;BM16,BM16&lt;=14),"X","")</f>
      </c>
      <c r="BO16" s="64">
        <f>IF(AND(14&lt;BM16,BM16&lt;=15),"X","")</f>
      </c>
      <c r="BP16" s="65">
        <f>IF(AND(15&lt;BM16,BM16&lt;=18),"X","")</f>
      </c>
      <c r="BQ16" s="64">
        <f>IF(AND(18&lt;BM16,BM16&lt;=20),"X","")</f>
      </c>
      <c r="BS16" s="90" t="s">
        <v>72</v>
      </c>
      <c r="BT16" s="92" t="str">
        <f>IF(SUM('Somm. Maggio punt totale'!AB22:AF22)=0,"0",SUM('Somm. Maggio punt totale'!AB22:AF22)/COUNT('Somm. Maggio punt totale'!AB22:AF22)*5)</f>
        <v>0</v>
      </c>
      <c r="BU16" s="64">
        <f>IF(AND(0&lt;BT16,BT16&lt;=14),"X","")</f>
      </c>
      <c r="BV16" s="64">
        <f>IF(AND(14&lt;BT16,BT16&lt;=15),"X","")</f>
      </c>
      <c r="BW16" s="65">
        <f>IF(AND(15&lt;BT16,BT16&lt;=18),"X","")</f>
      </c>
      <c r="BX16" s="64">
        <f>IF(AND(18&lt;BT16,BT16&lt;=20),"X","")</f>
      </c>
      <c r="BZ16" s="90" t="s">
        <v>72</v>
      </c>
      <c r="CA16" s="92" t="str">
        <f>IF(SUM('Somm. Maggio punt totale'!AB23:AF23)=0,"0",SUM('Somm. Maggio punt totale'!AB23:AF23)/COUNT('Somm. Maggio punt totale'!AB23:AF23)*5)</f>
        <v>0</v>
      </c>
      <c r="CB16" s="64">
        <f>IF(AND(0&lt;CA16,CA16&lt;=14),"X","")</f>
      </c>
      <c r="CC16" s="64">
        <f>IF(AND(14&lt;CA16,CA16&lt;=15),"X","")</f>
      </c>
      <c r="CD16" s="65">
        <f>IF(AND(15&lt;CA16,CA16&lt;=18),"X","")</f>
      </c>
      <c r="CE16" s="64">
        <f>IF(AND(18&lt;CA16,CA16&lt;=20),"X","")</f>
      </c>
      <c r="CG16" s="90" t="s">
        <v>72</v>
      </c>
      <c r="CH16" s="92" t="str">
        <f>IF(SUM('Somm. Maggio punt totale'!AB24:AF24)=0,"0",SUM('Somm. Maggio punt totale'!AB24:AF24)/COUNT('Somm. Maggio punt totale'!AB24:AF24)*5)</f>
        <v>0</v>
      </c>
      <c r="CI16" s="64">
        <f>IF(AND(0&lt;CH16,CH16&lt;=14),"X","")</f>
      </c>
      <c r="CJ16" s="64">
        <f>IF(AND(14&lt;CH16,CH16&lt;=15),"X","")</f>
      </c>
      <c r="CK16" s="65">
        <f>IF(AND(15&lt;CH16,CH16&lt;=18),"X","")</f>
      </c>
      <c r="CL16" s="64">
        <f>IF(AND(18&lt;CH16,CH16&lt;=20),"X","")</f>
      </c>
      <c r="CN16" s="90" t="s">
        <v>72</v>
      </c>
      <c r="CO16" s="92" t="str">
        <f>IF(SUM('Somm. Maggio punt totale'!AB25:AF25)=0,"0",SUM('Somm. Maggio punt totale'!AB25:AF25)/COUNT('Somm. Maggio punt totale'!AB25:AF25)*5)</f>
        <v>0</v>
      </c>
      <c r="CP16" s="64">
        <f>IF(AND(0&lt;CO16,CO16&lt;=14),"X","")</f>
      </c>
      <c r="CQ16" s="64">
        <f>IF(AND(14&lt;CO16,CO16&lt;=15),"X","")</f>
      </c>
      <c r="CR16" s="65">
        <f>IF(AND(15&lt;CO16,CO16&lt;=18),"X","")</f>
      </c>
      <c r="CS16" s="64">
        <f>IF(AND(18&lt;CO16,CO16&lt;=20),"X","")</f>
      </c>
      <c r="CU16" s="90" t="s">
        <v>72</v>
      </c>
      <c r="CV16" s="92" t="str">
        <f>IF(SUM('Somm. Maggio punt totale'!AB26:AF26)=0,"0",SUM('Somm. Maggio punt totale'!AB26:AF26)/COUNT('Somm. Maggio punt totale'!AB26:AF26)*5)</f>
        <v>0</v>
      </c>
      <c r="CW16" s="64">
        <f>IF(AND(0&lt;CV16,CV16&lt;=14),"X","")</f>
      </c>
      <c r="CX16" s="64">
        <f>IF(AND(14&lt;CV16,CV16&lt;=15),"X","")</f>
      </c>
      <c r="CY16" s="65">
        <f>IF(AND(15&lt;CV16,CV16&lt;=18),"X","")</f>
      </c>
      <c r="CZ16" s="64">
        <f>IF(AND(18&lt;CV16,CV16&lt;=20),"X","")</f>
      </c>
      <c r="DB16" s="61" t="s">
        <v>72</v>
      </c>
      <c r="DC16" s="63" t="str">
        <f>IF(SUM('Somm. Maggio punt totale'!AB27:AF27)=0,"0",SUM('Somm. Maggio punt totale'!AB27:AF27)/COUNT('Somm. Maggio punt totale'!AB27:AF27)*5)</f>
        <v>0</v>
      </c>
      <c r="DD16" s="64">
        <f>IF(AND(0&lt;DC16,DC16&lt;=14),"X","")</f>
      </c>
      <c r="DE16" s="64">
        <f>IF(AND(14&lt;DC16,DC16&lt;=15),"X","")</f>
      </c>
      <c r="DF16" s="65">
        <f>IF(AND(15&lt;DC16,DC16&lt;=18),"X","")</f>
      </c>
      <c r="DG16" s="64">
        <f>IF(AND(18&lt;DC16,DC16&lt;=20),"X","")</f>
      </c>
      <c r="DI16" s="61" t="s">
        <v>72</v>
      </c>
      <c r="DJ16" s="63" t="str">
        <f>IF(SUM('Somm. Maggio punt totale'!AB28:AF28)=0,"0",SUM('Somm. Maggio punt totale'!AB28:AF28)/COUNT('Somm. Maggio punt totale'!AB28:AF28)*5)</f>
        <v>0</v>
      </c>
      <c r="DK16" s="64">
        <f>IF(AND(0&lt;DJ16,DJ16&lt;=14),"X","")</f>
      </c>
      <c r="DL16" s="64">
        <f>IF(AND(14&lt;DJ16,DJ16&lt;=15),"X","")</f>
      </c>
      <c r="DM16" s="65">
        <f>IF(AND(15&lt;DJ16,DJ16&lt;=18),"X","")</f>
      </c>
      <c r="DN16" s="64">
        <f>IF(AND(18&lt;DJ16,DJ16&lt;=20),"X","")</f>
      </c>
      <c r="DP16" s="61" t="s">
        <v>72</v>
      </c>
      <c r="DQ16" s="63" t="str">
        <f>IF(SUM('Somm. Maggio punt totale'!AB29:AF29)=0,"0",SUM('Somm. Maggio punt totale'!AB29:AF29)/COUNT('Somm. Maggio punt totale'!AB29:AF29)*5)</f>
        <v>0</v>
      </c>
      <c r="DR16" s="64">
        <f>IF(AND(0&lt;DQ16,DQ16&lt;=14),"X","")</f>
      </c>
      <c r="DS16" s="64">
        <f>IF(AND(14&lt;DQ16,DQ16&lt;=15),"X","")</f>
      </c>
      <c r="DT16" s="65">
        <f>IF(AND(15&lt;DQ16,DQ16&lt;=18),"X","")</f>
      </c>
      <c r="DU16" s="64">
        <f>IF(AND(18&lt;DQ16,DQ16&lt;=20),"X","")</f>
      </c>
      <c r="DW16" s="61" t="s">
        <v>72</v>
      </c>
      <c r="DX16" s="63" t="str">
        <f>IF(SUM('Somm. Maggio punt totale'!AB30:AF30)=0,"0",SUM('Somm. Maggio punt totale'!AB30:AF30)/COUNT('Somm. Maggio punt totale'!AB30:AF30)*5)</f>
        <v>0</v>
      </c>
      <c r="DY16" s="64">
        <f>IF(AND(0&lt;DX16,DX16&lt;=14),"X","")</f>
      </c>
      <c r="DZ16" s="64">
        <f>IF(AND(14&lt;DX16,DX16&lt;=15),"X","")</f>
      </c>
      <c r="EA16" s="65">
        <f>IF(AND(15&lt;DX16,DX16&lt;=18),"X","")</f>
      </c>
      <c r="EB16" s="64">
        <f>IF(AND(18&lt;DX16,DX16&lt;=20),"X","")</f>
      </c>
      <c r="ED16" s="61" t="s">
        <v>72</v>
      </c>
      <c r="EE16" s="63" t="str">
        <f>IF(SUM('Somm. Maggio punt totale'!AB31:AF31)=0,"0",SUM('Somm. Maggio punt totale'!AB31:AF31)/COUNT('Somm. Maggio punt totale'!AB31:AF31)*5)</f>
        <v>0</v>
      </c>
      <c r="EF16" s="64">
        <f>IF(AND(0&lt;EE16,EE16&lt;=14),"X","")</f>
      </c>
      <c r="EG16" s="64">
        <f>IF(AND(14&lt;EE16,EE16&lt;=15),"X","")</f>
      </c>
      <c r="EH16" s="65">
        <f>IF(AND(15&lt;EE16,EE16&lt;=18),"X","")</f>
      </c>
      <c r="EI16" s="64">
        <f>IF(AND(18&lt;EE16,EE16&lt;=20),"X","")</f>
      </c>
      <c r="EK16" s="61" t="s">
        <v>72</v>
      </c>
      <c r="EL16" s="92" t="str">
        <f>IF(SUM('Somm. Maggio punt totale'!AB32:AF32)=0,"0",SUM('Somm. Maggio punt totale'!AB32:AF32)/COUNT('Somm. Maggio punt totale'!AB32:AF32)*5)</f>
        <v>0</v>
      </c>
      <c r="EM16" s="64">
        <f>IF(AND(0&lt;EL16,EL16&lt;=14),"X","")</f>
      </c>
      <c r="EN16" s="64">
        <f>IF(AND(14&lt;EL16,EL16&lt;=15),"X","")</f>
      </c>
      <c r="EO16" s="65">
        <f>IF(AND(15&lt;EL16,EL16&lt;=18),"X","")</f>
      </c>
      <c r="EP16" s="64">
        <f>IF(AND(18&lt;EL16,EL16&lt;=20),"X","")</f>
      </c>
      <c r="ER16" s="90" t="s">
        <v>72</v>
      </c>
      <c r="ES16" s="92" t="str">
        <f>IF(SUM('Somm. Maggio punt totale'!AB33:AF33)=0,"0",SUM('Somm. Maggio punt totale'!AB33:AF33)/COUNT('Somm. Maggio punt totale'!AB33:AF33)*5)</f>
        <v>0</v>
      </c>
      <c r="ET16" s="64">
        <f>IF(AND(0&lt;ES16,ES16&lt;=14),"X","")</f>
      </c>
      <c r="EU16" s="64">
        <f>IF(AND(14&lt;ES16,ES16&lt;=15),"X","")</f>
      </c>
      <c r="EV16" s="65">
        <f>IF(AND(15&lt;ES16,ES16&lt;=18),"X","")</f>
      </c>
      <c r="EW16" s="64">
        <f>IF(AND(18&lt;ES16,ES16&lt;=20),"X","")</f>
      </c>
      <c r="EY16" s="90" t="s">
        <v>72</v>
      </c>
      <c r="EZ16" s="92" t="str">
        <f>IF(SUM('Somm. Maggio punt totale'!AB34:AF34)=0,"0",SUM('Somm. Maggio punt totale'!AB34:AF34)/COUNT('Somm. Maggio punt totale'!AB34:AF34)*5)</f>
        <v>0</v>
      </c>
      <c r="FA16" s="64">
        <f>IF(AND(0&lt;EZ16,EZ16&lt;=14),"X","")</f>
      </c>
      <c r="FB16" s="64">
        <f>IF(AND(14&lt;EZ16,EZ16&lt;=15),"X","")</f>
      </c>
      <c r="FC16" s="65">
        <f>IF(AND(15&lt;EZ16,EZ16&lt;=18),"X","")</f>
      </c>
      <c r="FD16" s="64">
        <f>IF(AND(18&lt;EZ16,EZ16&lt;=20),"X","")</f>
      </c>
      <c r="FF16" s="90" t="s">
        <v>72</v>
      </c>
      <c r="FG16" s="92" t="str">
        <f>IF(SUM('Somm. Maggio punt totale'!AB35:AF35)=0,"0",SUM('Somm. Maggio punt totale'!AB35:AF35)/COUNT('Somm. Maggio punt totale'!AB35:AF35)*5)</f>
        <v>0</v>
      </c>
      <c r="FH16" s="64">
        <f>IF(AND(0&lt;FG16,FG16&lt;=14),"X","")</f>
      </c>
      <c r="FI16" s="64">
        <f>IF(AND(14&lt;FG16,FG16&lt;=15),"X","")</f>
      </c>
      <c r="FJ16" s="65">
        <f>IF(AND(15&lt;FG16,FG16&lt;=18),"X","")</f>
      </c>
      <c r="FK16" s="64">
        <f>IF(AND(18&lt;FG16,FG16&lt;=20),"X","")</f>
      </c>
      <c r="FM16" s="90" t="s">
        <v>72</v>
      </c>
      <c r="FN16" s="92" t="str">
        <f>IF(SUM('Somm. Maggio punt totale'!AB36:AF36)=0,"0",SUM('Somm. Maggio punt totale'!AB36:AF36)/COUNT('Somm. Maggio punt totale'!AB36:AF36)*5)</f>
        <v>0</v>
      </c>
      <c r="FO16" s="64">
        <f>IF(AND(0&lt;FN16,FN16&lt;=14),"X","")</f>
      </c>
      <c r="FP16" s="64">
        <f>IF(AND(14&lt;FN16,FN16&lt;=15),"X","")</f>
      </c>
      <c r="FQ16" s="65">
        <f>IF(AND(15&lt;FN16,FN16&lt;=18),"X","")</f>
      </c>
      <c r="FR16" s="64">
        <f>IF(AND(18&lt;FN16,FN16&lt;=20),"X","")</f>
      </c>
      <c r="FT16" s="90" t="s">
        <v>72</v>
      </c>
      <c r="FU16" s="92" t="str">
        <f>IF(SUM('Somm. Maggio punt totale'!AB37:AF37)=0,"0",SUM('Somm. Maggio punt totale'!AB37:AF37)/COUNT('Somm. Maggio punt totale'!AB37:AF37)*5)</f>
        <v>0</v>
      </c>
      <c r="FV16" s="64">
        <f>IF(AND(0&lt;FU16,FU16&lt;=14),"X","")</f>
      </c>
      <c r="FW16" s="64">
        <f>IF(AND(14&lt;FU16,FU16&lt;=15),"X","")</f>
      </c>
      <c r="FX16" s="65">
        <f>IF(AND(15&lt;FU16,FU16&lt;=18),"X","")</f>
      </c>
      <c r="FY16" s="64">
        <f>IF(AND(18&lt;FU16,FU16&lt;=20),"X","")</f>
      </c>
      <c r="GA16" s="90" t="s">
        <v>72</v>
      </c>
      <c r="GB16" s="92" t="str">
        <f>IF(SUM('Somm. Maggio punt totale'!AB38:AF38)=0,"0",SUM('Somm. Maggio punt totale'!AB38:AF38)/COUNT('Somm. Maggio punt totale'!AB38:AF38)*5)</f>
        <v>0</v>
      </c>
      <c r="GC16" s="64">
        <f>IF(AND(0&lt;GB16,GB16&lt;=14),"X","")</f>
      </c>
      <c r="GD16" s="64">
        <f>IF(AND(14&lt;GB16,GB16&lt;=15),"X","")</f>
      </c>
      <c r="GE16" s="65">
        <f>IF(AND(15&lt;GB16,GB16&lt;=18),"X","")</f>
      </c>
      <c r="GF16" s="64">
        <f>IF(AND(18&lt;GB16,GB16&lt;=20),"X","")</f>
      </c>
      <c r="GH16" s="90" t="s">
        <v>72</v>
      </c>
      <c r="GI16" s="92" t="str">
        <f>IF(SUM('Somm. Maggio punt totale'!AB39:AF39)=0,"0",SUM('Somm. Maggio punt totale'!AB39:AF39)/COUNT('Somm. Maggio punt totale'!AB39:AF39)*5)</f>
        <v>0</v>
      </c>
      <c r="GJ16" s="64">
        <f>IF(AND(0&lt;GI16,GI16&lt;=14),"X","")</f>
      </c>
      <c r="GK16" s="64">
        <f>IF(AND(14&lt;GI16,GI16&lt;=15),"X","")</f>
      </c>
      <c r="GL16" s="65">
        <f>IF(AND(15&lt;GI16,GI16&lt;=18),"X","")</f>
      </c>
      <c r="GM16" s="64">
        <f>IF(AND(18&lt;GI16,GI16&lt;=20),"X","")</f>
      </c>
      <c r="GO16" s="90" t="s">
        <v>72</v>
      </c>
      <c r="GP16" s="92" t="str">
        <f>IF(SUM('Somm. Maggio punt totale'!AB40:AF40)=0,"0",SUM('Somm. Maggio punt totale'!AB40:AF40)/COUNT('Somm. Maggio punt totale'!AB40:AF40)*5)</f>
        <v>0</v>
      </c>
      <c r="GQ16" s="64">
        <f>IF(AND(0&lt;GP16,GP16&lt;=14),"X","")</f>
      </c>
      <c r="GR16" s="64">
        <f>IF(AND(14&lt;GP16,GP16&lt;=15),"X","")</f>
      </c>
      <c r="GS16" s="65">
        <f>IF(AND(15&lt;GP16,GP16&lt;=18),"X","")</f>
      </c>
      <c r="GT16" s="64">
        <f>IF(AND(18&lt;GP16,GP16&lt;=20),"X","")</f>
      </c>
      <c r="GV16" s="90" t="s">
        <v>72</v>
      </c>
      <c r="GW16" s="92" t="str">
        <f>IF(SUM('Somm. Maggio punt totale'!AB41:AF41)=0,"0",SUM('Somm. Maggio punt totale'!AB41:AF41)/COUNT('Somm. Maggio punt totale'!AB41:AF41)*5)</f>
        <v>0</v>
      </c>
      <c r="GX16" s="64">
        <f>IF(AND(0&lt;GW16,GW16&lt;=14),"X","")</f>
      </c>
      <c r="GY16" s="64">
        <f>IF(AND(14&lt;GW16,GW16&lt;=15),"X","")</f>
      </c>
      <c r="GZ16" s="65">
        <f>IF(AND(15&lt;GW16,GW16&lt;=18),"X","")</f>
      </c>
      <c r="HA16" s="64">
        <f>IF(AND(18&lt;GW16,GW16&lt;=20),"X","")</f>
      </c>
    </row>
    <row r="17" spans="1:209" s="3" customFormat="1" ht="18" thickBot="1">
      <c r="A17" s="90" t="s">
        <v>73</v>
      </c>
      <c r="B17" s="91" t="str">
        <f>IF(SUM('Somm. Maggio punt totale'!AG12:AK12)=0,"0",SUM('Somm. Maggio punt totale'!AG12:AK12)/COUNT('Somm. Maggio punt totale'!AG12:AK12)*5)</f>
        <v>0</v>
      </c>
      <c r="C17" s="64">
        <f>IF(AND(0&lt;B17,B17&lt;=17),"X","")</f>
      </c>
      <c r="D17" s="64">
        <f>IF(AND(17&lt;B17,B17&lt;=18),"X","")</f>
      </c>
      <c r="E17" s="65">
        <f>IF(AND(18&lt;B17,B17&lt;=20),"X","")</f>
      </c>
      <c r="F17" s="64">
        <f>IF(AND(B17=20),"X","")</f>
      </c>
      <c r="H17" s="90" t="s">
        <v>73</v>
      </c>
      <c r="I17" s="91" t="str">
        <f>IF(SUM('Somm. Maggio punt totale'!AG13:AK13)=0,"0",SUM('Somm. Maggio punt totale'!AG13:AK13)/COUNT('Somm. Maggio punt totale'!AG13:AK13)*5)</f>
        <v>0</v>
      </c>
      <c r="J17" s="64">
        <f>IF(AND(0&lt;I17,I17&lt;=17),"X","")</f>
      </c>
      <c r="K17" s="64">
        <f>IF(AND(17&lt;I17,I17&lt;=18),"X","")</f>
      </c>
      <c r="L17" s="65">
        <f>IF(AND(18&lt;I17,I17&lt;=20),"X","")</f>
      </c>
      <c r="M17" s="64">
        <f>IF(AND(I17=20),"X","")</f>
      </c>
      <c r="O17" s="90" t="s">
        <v>73</v>
      </c>
      <c r="P17" s="92" t="str">
        <f>IF(SUM('Somm. Maggio punt totale'!AG14:AK14)=0,"0",SUM('Somm. Maggio punt totale'!AG14:AK14)/COUNT('Somm. Maggio punt totale'!AG14:AK14)*5)</f>
        <v>0</v>
      </c>
      <c r="Q17" s="64">
        <f>IF(AND(0&lt;P17,P17&lt;=17),"X","")</f>
      </c>
      <c r="R17" s="64">
        <f>IF(AND(17&lt;P17,P17&lt;=18),"X","")</f>
      </c>
      <c r="S17" s="65">
        <f>IF(AND(18&lt;P17,P17&lt;=20),"X","")</f>
      </c>
      <c r="T17" s="64">
        <f>IF(AND(P17=20),"X","")</f>
      </c>
      <c r="V17" s="90" t="s">
        <v>73</v>
      </c>
      <c r="W17" s="92" t="str">
        <f>IF(SUM('Somm. Maggio punt totale'!AG15:AK15)=0,"0",SUM('Somm. Maggio punt totale'!AG15:AK15)/COUNT('Somm. Maggio punt totale'!AG15:AK15)*5)</f>
        <v>0</v>
      </c>
      <c r="X17" s="64">
        <f>IF(AND(0&lt;W17,W17&lt;=17),"X","")</f>
      </c>
      <c r="Y17" s="64">
        <f>IF(AND(17&lt;W17,W17&lt;=18),"X","")</f>
      </c>
      <c r="Z17" s="65">
        <f>IF(AND(18&lt;W17,W17&lt;=20),"X","")</f>
      </c>
      <c r="AA17" s="64">
        <f>IF(AND(W17=20),"X","")</f>
      </c>
      <c r="AC17" s="90" t="s">
        <v>73</v>
      </c>
      <c r="AD17" s="92" t="str">
        <f>IF(SUM('Somm. Maggio punt totale'!AG16:AK16)=0,"0",SUM('Somm. Maggio punt totale'!AG16:AK16)/COUNT('Somm. Maggio punt totale'!AG16:AK16)*5)</f>
        <v>0</v>
      </c>
      <c r="AE17" s="64">
        <f>IF(AND(0&lt;AD17,AD17&lt;=17),"X","")</f>
      </c>
      <c r="AF17" s="64">
        <f>IF(AND(17&lt;AD17,AD17&lt;=18),"X","")</f>
      </c>
      <c r="AG17" s="65">
        <f>IF(AND(18&lt;AD17,AD17&lt;=20),"X","")</f>
      </c>
      <c r="AH17" s="64">
        <f>IF(AND(AD17=20),"X","")</f>
      </c>
      <c r="AJ17" s="90" t="s">
        <v>73</v>
      </c>
      <c r="AK17" s="63" t="str">
        <f>IF(SUM('Somm. Maggio punt totale'!AG17:AK17)=0,"0",SUM('Somm. Maggio punt totale'!AG17:AK17)/COUNT('Somm. Maggio punt totale'!AG17:AK17)*5)</f>
        <v>0</v>
      </c>
      <c r="AL17" s="64">
        <f>IF(AND(0&lt;AK17,AK17&lt;=17),"X","")</f>
      </c>
      <c r="AM17" s="64">
        <f>IF(AND(17&lt;AK17,AK17&lt;=18),"X","")</f>
      </c>
      <c r="AN17" s="65">
        <f>IF(AND(18&lt;AK17,AK17&lt;=20),"X","")</f>
      </c>
      <c r="AO17" s="64">
        <f>IF(AND(AK17=20),"X","")</f>
      </c>
      <c r="AQ17" s="90" t="s">
        <v>73</v>
      </c>
      <c r="AR17" s="92" t="str">
        <f>IF(SUM('Somm. Maggio punt totale'!AG18:AK18)=0,"0",SUM('Somm. Maggio punt totale'!AG18:AK18)/COUNT('Somm. Maggio punt totale'!AG18:AK18)*5)</f>
        <v>0</v>
      </c>
      <c r="AS17" s="64">
        <f>IF(AND(0&lt;AR17,AR17&lt;=17),"X","")</f>
      </c>
      <c r="AT17" s="64">
        <f>IF(AND(17&lt;AR17,AR17&lt;=18),"X","")</f>
      </c>
      <c r="AU17" s="65">
        <f>IF(AND(18&lt;AR17,AR17&lt;=20),"X","")</f>
      </c>
      <c r="AV17" s="64">
        <f>IF(AND(AR17=20),"X","")</f>
      </c>
      <c r="AX17" s="90" t="s">
        <v>73</v>
      </c>
      <c r="AY17" s="92" t="str">
        <f>IF(SUM('Somm. Maggio punt totale'!AG19:AK19)=0,"0",SUM('Somm. Maggio punt totale'!AG19:AK19)/COUNT('Somm. Maggio punt totale'!AG19:AK19)*5)</f>
        <v>0</v>
      </c>
      <c r="AZ17" s="64">
        <f>IF(AND(0&lt;AY17,AY17&lt;=17),"X","")</f>
      </c>
      <c r="BA17" s="64">
        <f>IF(AND(17&lt;AY17,AY17&lt;=18),"X","")</f>
      </c>
      <c r="BB17" s="65">
        <f>IF(AND(18&lt;AY17,AY17&lt;=20),"X","")</f>
      </c>
      <c r="BC17" s="64">
        <f>IF(AND(AY17=20),"X","")</f>
      </c>
      <c r="BE17" s="90" t="s">
        <v>73</v>
      </c>
      <c r="BF17" s="92" t="str">
        <f>IF(SUM('Somm. Maggio punt totale'!AG20:AK20)=0,"0",SUM('Somm. Maggio punt totale'!AG20:AK20)/COUNT('Somm. Maggio punt totale'!AG20:AK20)*5)</f>
        <v>0</v>
      </c>
      <c r="BG17" s="64">
        <f>IF(AND(0&lt;BF17,BF17&lt;=17),"X","")</f>
      </c>
      <c r="BH17" s="64">
        <f>IF(AND(17&lt;BF17,BF17&lt;=18),"X","")</f>
      </c>
      <c r="BI17" s="65">
        <f>IF(AND(18&lt;BF17,BF17&lt;=20),"X","")</f>
      </c>
      <c r="BJ17" s="64">
        <f>IF(AND(BF17=20),"X","")</f>
      </c>
      <c r="BL17" s="90" t="s">
        <v>73</v>
      </c>
      <c r="BM17" s="92" t="str">
        <f>IF(SUM('Somm. Maggio punt totale'!AG21:AK21)=0,"0",SUM('Somm. Maggio punt totale'!AG21:AK21)/COUNT('Somm. Maggio punt totale'!AG21:AK21)*5)</f>
        <v>0</v>
      </c>
      <c r="BN17" s="64">
        <f>IF(AND(0&lt;BM17,BM17&lt;=17),"X","")</f>
      </c>
      <c r="BO17" s="64">
        <f>IF(AND(17&lt;BM17,BM17&lt;=18),"X","")</f>
      </c>
      <c r="BP17" s="65">
        <f>IF(AND(18&lt;BM17,BM17&lt;=20),"X","")</f>
      </c>
      <c r="BQ17" s="64">
        <f>IF(AND(BM17=20),"X","")</f>
      </c>
      <c r="BS17" s="90" t="s">
        <v>73</v>
      </c>
      <c r="BT17" s="92" t="str">
        <f>IF(SUM('Somm. Maggio punt totale'!AG22:AK22)=0,"0",SUM('Somm. Maggio punt totale'!AG22:AK22)/COUNT('Somm. Maggio punt totale'!AG22:AK22)*5)</f>
        <v>0</v>
      </c>
      <c r="BU17" s="64">
        <f>IF(AND(0&lt;BT17,BT17&lt;=17),"X","")</f>
      </c>
      <c r="BV17" s="64">
        <f>IF(AND(17&lt;BT17,BT17&lt;=18),"X","")</f>
      </c>
      <c r="BW17" s="65">
        <f>IF(AND(18&lt;BT17,BT17&lt;=20),"X","")</f>
      </c>
      <c r="BX17" s="64">
        <f>IF(AND(BT17=20),"X","")</f>
      </c>
      <c r="BZ17" s="90" t="s">
        <v>73</v>
      </c>
      <c r="CA17" s="92" t="str">
        <f>IF(SUM('Somm. Maggio punt totale'!AG23:AK23)=0,"0",SUM('Somm. Maggio punt totale'!AG23:AK23)/COUNT('Somm. Maggio punt totale'!AG23:AK23)*5)</f>
        <v>0</v>
      </c>
      <c r="CB17" s="64">
        <f>IF(AND(0&lt;CA17,CA17&lt;=17),"X","")</f>
      </c>
      <c r="CC17" s="64">
        <f>IF(AND(17&lt;CA17,CA17&lt;=18),"X","")</f>
      </c>
      <c r="CD17" s="65">
        <f>IF(AND(18&lt;CA17,CA17&lt;=20),"X","")</f>
      </c>
      <c r="CE17" s="64">
        <f>IF(AND(CA17=20),"X","")</f>
      </c>
      <c r="CG17" s="90" t="s">
        <v>73</v>
      </c>
      <c r="CH17" s="92" t="str">
        <f>IF(SUM('Somm. Maggio punt totale'!AG24:AK24)=0,"0",SUM('Somm. Maggio punt totale'!AG24:AK24)/COUNT('Somm. Maggio punt totale'!AG24:AK24)*5)</f>
        <v>0</v>
      </c>
      <c r="CI17" s="64">
        <f>IF(AND(0&lt;CH17,CH17&lt;=17),"X","")</f>
      </c>
      <c r="CJ17" s="64">
        <f>IF(AND(17&lt;CH17,CH17&lt;=18),"X","")</f>
      </c>
      <c r="CK17" s="65">
        <f>IF(AND(18&lt;CH17,CH17&lt;=20),"X","")</f>
      </c>
      <c r="CL17" s="64">
        <f>IF(AND(CH17=20),"X","")</f>
      </c>
      <c r="CN17" s="90" t="s">
        <v>73</v>
      </c>
      <c r="CO17" s="92" t="str">
        <f>IF(SUM('Somm. Maggio punt totale'!AG25:AK25)=0,"0",SUM('Somm. Maggio punt totale'!AG25:AK25)/COUNT('Somm. Maggio punt totale'!AG25:AK25)*5)</f>
        <v>0</v>
      </c>
      <c r="CP17" s="64">
        <f>IF(AND(0&lt;CO17,CO17&lt;=17),"X","")</f>
      </c>
      <c r="CQ17" s="64">
        <f>IF(AND(17&lt;CO17,CO17&lt;=18),"X","")</f>
      </c>
      <c r="CR17" s="65">
        <f>IF(AND(18&lt;CO17,CO17&lt;=20),"X","")</f>
      </c>
      <c r="CS17" s="64">
        <f>IF(AND(CO17=20),"X","")</f>
      </c>
      <c r="CU17" s="90" t="s">
        <v>73</v>
      </c>
      <c r="CV17" s="92" t="str">
        <f>IF(SUM('Somm. Maggio punt totale'!AG26:AK26)=0,"0",SUM('Somm. Maggio punt totale'!AG26:AK26)/COUNT('Somm. Maggio punt totale'!AG26:AK26)*5)</f>
        <v>0</v>
      </c>
      <c r="CW17" s="64">
        <f>IF(AND(0&lt;CV17,CV17&lt;=17),"X","")</f>
      </c>
      <c r="CX17" s="64">
        <f>IF(AND(17&lt;CV17,CV17&lt;=18),"X","")</f>
      </c>
      <c r="CY17" s="65">
        <f>IF(AND(18&lt;CV17,CV17&lt;=20),"X","")</f>
      </c>
      <c r="CZ17" s="64">
        <f>IF(AND(CV17=20),"X","")</f>
      </c>
      <c r="DB17" s="61" t="s">
        <v>73</v>
      </c>
      <c r="DC17" s="63" t="str">
        <f>IF(SUM('Somm. Maggio punt totale'!AG27:AK27)=0,"0",SUM('Somm. Maggio punt totale'!AG27:AK27)/COUNT('Somm. Maggio punt totale'!AG27:AK27)*5)</f>
        <v>0</v>
      </c>
      <c r="DD17" s="64">
        <f>IF(AND(0&lt;DC17,DC17&lt;=17),"X","")</f>
      </c>
      <c r="DE17" s="64">
        <f>IF(AND(17&lt;DC17,DC17&lt;=18),"X","")</f>
      </c>
      <c r="DF17" s="65">
        <f>IF(AND(18&lt;DC17,DC17&lt;=20),"X","")</f>
      </c>
      <c r="DG17" s="64">
        <f>IF(AND(DC17=20),"X","")</f>
      </c>
      <c r="DI17" s="61" t="s">
        <v>73</v>
      </c>
      <c r="DJ17" s="63" t="str">
        <f>IF(SUM('Somm. Maggio punt totale'!AG28:AK28)=0,"0",SUM('Somm. Maggio punt totale'!AG28:AK28)/COUNT('Somm. Maggio punt totale'!AG28:AK28)*5)</f>
        <v>0</v>
      </c>
      <c r="DK17" s="64">
        <f>IF(AND(0&lt;DJ17,DJ17&lt;=17),"X","")</f>
      </c>
      <c r="DL17" s="64">
        <f>IF(AND(17&lt;DJ17,DJ17&lt;=18),"X","")</f>
      </c>
      <c r="DM17" s="65">
        <f>IF(AND(18&lt;DJ17,DJ17&lt;=20),"X","")</f>
      </c>
      <c r="DN17" s="64">
        <f>IF(AND(DJ17=20),"X","")</f>
      </c>
      <c r="DP17" s="61" t="s">
        <v>73</v>
      </c>
      <c r="DQ17" s="63" t="str">
        <f>IF(SUM('Somm. Maggio punt totale'!AG29:AK29)=0,"0",SUM('Somm. Maggio punt totale'!AG29:AK29)/COUNT('Somm. Maggio punt totale'!AG29:AK29)*5)</f>
        <v>0</v>
      </c>
      <c r="DR17" s="64">
        <f>IF(AND(0&lt;DQ17,DQ17&lt;=17),"X","")</f>
      </c>
      <c r="DS17" s="64">
        <f>IF(AND(17&lt;DQ17,DQ17&lt;=18),"X","")</f>
      </c>
      <c r="DT17" s="65">
        <f>IF(AND(18&lt;DQ17,DQ17&lt;=20),"X","")</f>
      </c>
      <c r="DU17" s="64">
        <f>IF(AND(DQ17=20),"X","")</f>
      </c>
      <c r="DW17" s="61" t="s">
        <v>73</v>
      </c>
      <c r="DX17" s="63" t="str">
        <f>IF(SUM('Somm. Maggio punt totale'!AG30:AK30)=0,"0",SUM('Somm. Maggio punt totale'!AG30:AK30)/COUNT('Somm. Maggio punt totale'!AG30:AK30)*5)</f>
        <v>0</v>
      </c>
      <c r="DY17" s="64">
        <f>IF(AND(0&lt;DX17,DX17&lt;=17),"X","")</f>
      </c>
      <c r="DZ17" s="64">
        <f>IF(AND(17&lt;DX17,DX17&lt;=18),"X","")</f>
      </c>
      <c r="EA17" s="65">
        <f>IF(AND(18&lt;DX17,DX17&lt;=20),"X","")</f>
      </c>
      <c r="EB17" s="64">
        <f>IF(AND(DX17=20),"X","")</f>
      </c>
      <c r="ED17" s="61" t="s">
        <v>73</v>
      </c>
      <c r="EE17" s="63" t="str">
        <f>IF(SUM('Somm. Maggio punt totale'!AG31:AK31)=0,"0",SUM('Somm. Maggio punt totale'!AG31:AK31)/COUNT('Somm. Maggio punt totale'!AG31:AK31)*5)</f>
        <v>0</v>
      </c>
      <c r="EF17" s="64">
        <f>IF(AND(0&lt;EE17,EE17&lt;=17),"X","")</f>
      </c>
      <c r="EG17" s="64">
        <f>IF(AND(17&lt;EE17,EE17&lt;=18),"X","")</f>
      </c>
      <c r="EH17" s="65">
        <f>IF(AND(18&lt;EE17,EE17&lt;=20),"X","")</f>
      </c>
      <c r="EI17" s="64">
        <f>IF(AND(EE17=20),"X","")</f>
      </c>
      <c r="EK17" s="61" t="s">
        <v>73</v>
      </c>
      <c r="EL17" s="92" t="str">
        <f>IF(SUM('Somm. Maggio punt totale'!AG32:AK32)=0,"0",SUM('Somm. Maggio punt totale'!AG32:AK32)/COUNT('Somm. Maggio punt totale'!AG32:AK32)*5)</f>
        <v>0</v>
      </c>
      <c r="EM17" s="64">
        <f>IF(AND(0&lt;EL17,EL17&lt;=17),"X","")</f>
      </c>
      <c r="EN17" s="64">
        <f>IF(AND(17&lt;EL17,EL17&lt;=18),"X","")</f>
      </c>
      <c r="EO17" s="65">
        <f>IF(AND(18&lt;EL17,EL17&lt;=20),"X","")</f>
      </c>
      <c r="EP17" s="64">
        <f>IF(AND(EL17=20),"X","")</f>
      </c>
      <c r="ER17" s="90" t="s">
        <v>73</v>
      </c>
      <c r="ES17" s="92" t="str">
        <f>IF(SUM('Somm. Maggio punt totale'!AG33:AK33)=0,"0",SUM('Somm. Maggio punt totale'!AG33:AK33)/COUNT('Somm. Maggio punt totale'!AG33:AK33)*5)</f>
        <v>0</v>
      </c>
      <c r="ET17" s="64">
        <f>IF(AND(0&lt;ES17,ES17&lt;=17),"X","")</f>
      </c>
      <c r="EU17" s="64">
        <f>IF(AND(17&lt;ES17,ES17&lt;=18),"X","")</f>
      </c>
      <c r="EV17" s="65">
        <f>IF(AND(18&lt;ES17,ES17&lt;=20),"X","")</f>
      </c>
      <c r="EW17" s="64">
        <f>IF(AND(ES17=20),"X","")</f>
      </c>
      <c r="EY17" s="90" t="s">
        <v>73</v>
      </c>
      <c r="EZ17" s="92" t="str">
        <f>IF(SUM('Somm. Maggio punt totale'!AG34:AK34)=0,"0",SUM('Somm. Maggio punt totale'!AG34:AK34)/COUNT('Somm. Maggio punt totale'!AG34:AK34)*5)</f>
        <v>0</v>
      </c>
      <c r="FA17" s="64">
        <f>IF(AND(0&lt;EZ17,EZ17&lt;=17),"X","")</f>
      </c>
      <c r="FB17" s="64">
        <f>IF(AND(17&lt;EZ17,EZ17&lt;=18),"X","")</f>
      </c>
      <c r="FC17" s="65">
        <f>IF(AND(18&lt;EZ17,EZ17&lt;=20),"X","")</f>
      </c>
      <c r="FD17" s="64">
        <f>IF(AND(EZ17=20),"X","")</f>
      </c>
      <c r="FF17" s="90" t="s">
        <v>73</v>
      </c>
      <c r="FG17" s="92" t="str">
        <f>IF(SUM('Somm. Maggio punt totale'!AG35:AK35)=0,"0",SUM('Somm. Maggio punt totale'!AG35:AK35)/COUNT('Somm. Maggio punt totale'!AG35:AK35)*5)</f>
        <v>0</v>
      </c>
      <c r="FH17" s="64">
        <f>IF(AND(0&lt;FG17,FG17&lt;=17),"X","")</f>
      </c>
      <c r="FI17" s="64">
        <f>IF(AND(17&lt;FG17,FG17&lt;=18),"X","")</f>
      </c>
      <c r="FJ17" s="65">
        <f>IF(AND(18&lt;FG17,FG17&lt;=20),"X","")</f>
      </c>
      <c r="FK17" s="64">
        <f>IF(AND(FG17=20),"X","")</f>
      </c>
      <c r="FM17" s="90" t="s">
        <v>73</v>
      </c>
      <c r="FN17" s="92" t="str">
        <f>IF(SUM('Somm. Maggio punt totale'!AG36:AK36)=0,"0",SUM('Somm. Maggio punt totale'!AG36:AK36)/COUNT('Somm. Maggio punt totale'!AG36:AK36)*5)</f>
        <v>0</v>
      </c>
      <c r="FO17" s="64">
        <f>IF(AND(0&lt;FN17,FN17&lt;=17),"X","")</f>
      </c>
      <c r="FP17" s="64">
        <f>IF(AND(17&lt;FN17,FN17&lt;=18),"X","")</f>
      </c>
      <c r="FQ17" s="65">
        <f>IF(AND(18&lt;FN17,FN17&lt;=20),"X","")</f>
      </c>
      <c r="FR17" s="64">
        <f>IF(AND(FN17=20),"X","")</f>
      </c>
      <c r="FT17" s="90" t="s">
        <v>73</v>
      </c>
      <c r="FU17" s="92" t="str">
        <f>IF(SUM('Somm. Maggio punt totale'!AG37:AK37)=0,"0",SUM('Somm. Maggio punt totale'!AG37:AK37)/COUNT('Somm. Maggio punt totale'!AG37:AK37)*5)</f>
        <v>0</v>
      </c>
      <c r="FV17" s="64">
        <f>IF(AND(0&lt;FU17,FU17&lt;=17),"X","")</f>
      </c>
      <c r="FW17" s="64">
        <f>IF(AND(17&lt;FU17,FU17&lt;=18),"X","")</f>
      </c>
      <c r="FX17" s="65">
        <f>IF(AND(18&lt;FU17,FU17&lt;=20),"X","")</f>
      </c>
      <c r="FY17" s="64">
        <f>IF(AND(FU17=20),"X","")</f>
      </c>
      <c r="GA17" s="90" t="s">
        <v>73</v>
      </c>
      <c r="GB17" s="92" t="str">
        <f>IF(SUM('Somm. Maggio punt totale'!AG38:AK38)=0,"0",SUM('Somm. Maggio punt totale'!AG38:AK38)/COUNT('Somm. Maggio punt totale'!AG38:AK38)*5)</f>
        <v>0</v>
      </c>
      <c r="GC17" s="64">
        <f>IF(AND(0&lt;GB17,GB17&lt;=17),"X","")</f>
      </c>
      <c r="GD17" s="64">
        <f>IF(AND(17&lt;GB17,GB17&lt;=18),"X","")</f>
      </c>
      <c r="GE17" s="65">
        <f>IF(AND(18&lt;GB17,GB17&lt;=20),"X","")</f>
      </c>
      <c r="GF17" s="64">
        <f>IF(AND(GB17=20),"X","")</f>
      </c>
      <c r="GH17" s="90" t="s">
        <v>73</v>
      </c>
      <c r="GI17" s="92" t="str">
        <f>IF(SUM('Somm. Maggio punt totale'!AG39:AK39)=0,"0",SUM('Somm. Maggio punt totale'!AG39:AK39)/COUNT('Somm. Maggio punt totale'!AG39:AK39)*5)</f>
        <v>0</v>
      </c>
      <c r="GJ17" s="64">
        <f>IF(AND(0&lt;GI17,GI17&lt;=17),"X","")</f>
      </c>
      <c r="GK17" s="64">
        <f>IF(AND(17&lt;GI17,GI17&lt;=18),"X","")</f>
      </c>
      <c r="GL17" s="65">
        <f>IF(AND(18&lt;GI17,GI17&lt;=20),"X","")</f>
      </c>
      <c r="GM17" s="64">
        <f>IF(AND(GI17=20),"X","")</f>
      </c>
      <c r="GO17" s="90" t="s">
        <v>73</v>
      </c>
      <c r="GP17" s="92" t="str">
        <f>IF(SUM('Somm. Maggio punt totale'!AG40:AK40)=0,"0",SUM('Somm. Maggio punt totale'!AG40:AK40)/COUNT('Somm. Maggio punt totale'!AG40:AK40)*5)</f>
        <v>0</v>
      </c>
      <c r="GQ17" s="64">
        <f>IF(AND(0&lt;GP17,GP17&lt;=17),"X","")</f>
      </c>
      <c r="GR17" s="64">
        <f>IF(AND(17&lt;GP17,GP17&lt;=18),"X","")</f>
      </c>
      <c r="GS17" s="65">
        <f>IF(AND(18&lt;GP17,GP17&lt;=20),"X","")</f>
      </c>
      <c r="GT17" s="64">
        <f>IF(AND(GP17=20),"X","")</f>
      </c>
      <c r="GV17" s="90" t="s">
        <v>73</v>
      </c>
      <c r="GW17" s="92" t="str">
        <f>IF(SUM('Somm. Maggio punt totale'!AG41:AK41)=0,"0",SUM('Somm. Maggio punt totale'!AG41:AK41)/COUNT('Somm. Maggio punt totale'!AG41:AK41)*5)</f>
        <v>0</v>
      </c>
      <c r="GX17" s="64">
        <f>IF(AND(0&lt;GW17,GW17&lt;=17),"X","")</f>
      </c>
      <c r="GY17" s="64">
        <f>IF(AND(17&lt;GW17,GW17&lt;=18),"X","")</f>
      </c>
      <c r="GZ17" s="65">
        <f>IF(AND(18&lt;GW17,GW17&lt;=20),"X","")</f>
      </c>
      <c r="HA17" s="64">
        <f>IF(AND(GW17=20),"X","")</f>
      </c>
    </row>
    <row r="18" spans="1:209" s="3" customFormat="1" ht="18" thickBot="1">
      <c r="A18" s="90" t="s">
        <v>64</v>
      </c>
      <c r="B18" s="91" t="str">
        <f>IF(SUM('Somm. Maggio punt totale'!AL12:AR12)=0,"0",SUM('Somm. Maggio punt totale'!AL12:AR12)/COUNT('Somm. Maggio punt totale'!AL12:AR12)*7)</f>
        <v>0</v>
      </c>
      <c r="C18" s="64">
        <f>IF(AND(0&lt;B18,B18&lt;=23),"X","")</f>
      </c>
      <c r="D18" s="64">
        <f>IF(AND(23&lt;B18,B18&lt;=24),"X","")</f>
      </c>
      <c r="E18" s="65">
        <f>IF(AND(24&lt;B18,B18&lt;=27),"X","")</f>
      </c>
      <c r="F18" s="64">
        <f>IF(AND(27&lt;B18,B18&lt;=28),"X","")</f>
      </c>
      <c r="H18" s="90" t="s">
        <v>64</v>
      </c>
      <c r="I18" s="91" t="str">
        <f>IF(SUM('Somm. Maggio punt totale'!AL13:AR13)=0,"0",SUM('Somm. Maggio punt totale'!AL13:AR13)/COUNT('Somm. Maggio punt totale'!AL13:AR13)*7)</f>
        <v>0</v>
      </c>
      <c r="J18" s="64">
        <f>IF(AND(0&lt;I18,I18&lt;=23),"X","")</f>
      </c>
      <c r="K18" s="64">
        <f>IF(AND(23&lt;I18,I18&lt;=24),"X","")</f>
      </c>
      <c r="L18" s="65">
        <f>IF(AND(24&lt;I18,I18&lt;=27),"X","")</f>
      </c>
      <c r="M18" s="64">
        <f>IF(AND(27&lt;I18,I18&lt;=28),"X","")</f>
      </c>
      <c r="O18" s="90" t="s">
        <v>64</v>
      </c>
      <c r="P18" s="92" t="str">
        <f>IF(SUM('Somm. Maggio punt totale'!AL14:AR14)=0,"0",SUM('Somm. Maggio punt totale'!AL14:AR14)/COUNT('Somm. Maggio punt totale'!AL14:AR14)*7)</f>
        <v>0</v>
      </c>
      <c r="Q18" s="64">
        <f>IF(AND(0&lt;P18,P18&lt;=23),"X","")</f>
      </c>
      <c r="R18" s="64">
        <f>IF(AND(23&lt;P18,P18&lt;=24),"X","")</f>
      </c>
      <c r="S18" s="65">
        <f>IF(AND(24&lt;P18,P18&lt;=27),"X","")</f>
      </c>
      <c r="T18" s="64">
        <f>IF(AND(27&lt;P18,P18&lt;=28),"X","")</f>
      </c>
      <c r="V18" s="90" t="s">
        <v>64</v>
      </c>
      <c r="W18" s="92" t="str">
        <f>IF(SUM('Somm. Maggio punt totale'!AL15:AR15)=0,"0",SUM('Somm. Maggio punt totale'!AL15:AR15)/COUNT('Somm. Maggio punt totale'!AL15:AR15)*7)</f>
        <v>0</v>
      </c>
      <c r="X18" s="64">
        <f>IF(AND(0&lt;W18,W18&lt;=23),"X","")</f>
      </c>
      <c r="Y18" s="64">
        <f>IF(AND(23&lt;W18,W18&lt;=24),"X","")</f>
      </c>
      <c r="Z18" s="65">
        <f>IF(AND(24&lt;W18,W18&lt;=27),"X","")</f>
      </c>
      <c r="AA18" s="64">
        <f>IF(AND(27&lt;W18,W18&lt;=28),"X","")</f>
      </c>
      <c r="AC18" s="90" t="s">
        <v>64</v>
      </c>
      <c r="AD18" s="92" t="str">
        <f>IF(SUM('Somm. Maggio punt totale'!AL16:AR16)=0,"0",SUM('Somm. Maggio punt totale'!AL16:AR16)/COUNT('Somm. Maggio punt totale'!AL16:AR16)*7)</f>
        <v>0</v>
      </c>
      <c r="AE18" s="64">
        <f>IF(AND(0&lt;AD18,AD18&lt;=23),"X","")</f>
      </c>
      <c r="AF18" s="64">
        <f>IF(AND(23&lt;AD18,AD18&lt;=24),"X","")</f>
      </c>
      <c r="AG18" s="65">
        <f>IF(AND(24&lt;AD18,AD18&lt;=27),"X","")</f>
      </c>
      <c r="AH18" s="64">
        <f>IF(AND(27&lt;AD18,AD18&lt;=28),"X","")</f>
      </c>
      <c r="AJ18" s="90" t="s">
        <v>64</v>
      </c>
      <c r="AK18" s="63" t="str">
        <f>IF(SUM('Somm. Maggio punt totale'!AL17:AR17)=0,"0",SUM('Somm. Maggio punt totale'!AL17:AR17)/COUNT('Somm. Maggio punt totale'!AL17:AR17)*7)</f>
        <v>0</v>
      </c>
      <c r="AL18" s="64">
        <f>IF(AND(0&lt;AK18,AK18&lt;=23),"X","")</f>
      </c>
      <c r="AM18" s="64">
        <f>IF(AND(23&lt;AK18,AK18&lt;=24),"X","")</f>
      </c>
      <c r="AN18" s="65">
        <f>IF(AND(24&lt;AK18,AK18&lt;=27),"X","")</f>
      </c>
      <c r="AO18" s="64">
        <f>IF(AND(27&lt;AK18,AK18&lt;=28),"X","")</f>
      </c>
      <c r="AQ18" s="90" t="s">
        <v>64</v>
      </c>
      <c r="AR18" s="92" t="str">
        <f>IF(SUM('Somm. Maggio punt totale'!AL18:AR18)=0,"0",SUM('Somm. Maggio punt totale'!AL18:AR18)/COUNT('Somm. Maggio punt totale'!AL18:AR18)*7)</f>
        <v>0</v>
      </c>
      <c r="AS18" s="64">
        <f>IF(AND(0&lt;AR18,AR18&lt;=23),"X","")</f>
      </c>
      <c r="AT18" s="64">
        <f>IF(AND(23&lt;AR18,AR18&lt;=24),"X","")</f>
      </c>
      <c r="AU18" s="65">
        <f>IF(AND(24&lt;AR18,AR18&lt;=27),"X","")</f>
      </c>
      <c r="AV18" s="64">
        <f>IF(AND(27&lt;AR18,AR18&lt;=28),"X","")</f>
      </c>
      <c r="AX18" s="90" t="s">
        <v>64</v>
      </c>
      <c r="AY18" s="92" t="str">
        <f>IF(SUM('Somm. Maggio punt totale'!AL19:AR19)=0,"0",SUM('Somm. Maggio punt totale'!AL19:AR19)/COUNT('Somm. Maggio punt totale'!AL19:AR19)*7)</f>
        <v>0</v>
      </c>
      <c r="AZ18" s="64">
        <f>IF(AND(0&lt;AY18,AY18&lt;=23),"X","")</f>
      </c>
      <c r="BA18" s="64">
        <f>IF(AND(23&lt;AY18,AY18&lt;=24),"X","")</f>
      </c>
      <c r="BB18" s="65">
        <f>IF(AND(24&lt;AY18,AY18&lt;=27),"X","")</f>
      </c>
      <c r="BC18" s="64">
        <f>IF(AND(27&lt;AY18,AY18&lt;=28),"X","")</f>
      </c>
      <c r="BE18" s="90" t="s">
        <v>64</v>
      </c>
      <c r="BF18" s="92" t="str">
        <f>IF(SUM('Somm. Maggio punt totale'!AL20:AR20)=0,"0",SUM('Somm. Maggio punt totale'!AL20:AR20)/COUNT('Somm. Maggio punt totale'!AL20:AR20)*7)</f>
        <v>0</v>
      </c>
      <c r="BG18" s="64">
        <f>IF(AND(0&lt;BF18,BF18&lt;=23),"X","")</f>
      </c>
      <c r="BH18" s="64">
        <f>IF(AND(23&lt;BF18,BF18&lt;=24),"X","")</f>
      </c>
      <c r="BI18" s="65">
        <f>IF(AND(24&lt;BF18,BF18&lt;=27),"X","")</f>
      </c>
      <c r="BJ18" s="64">
        <f>IF(AND(27&lt;BF18,BF18&lt;=28),"X","")</f>
      </c>
      <c r="BL18" s="90" t="s">
        <v>64</v>
      </c>
      <c r="BM18" s="92" t="str">
        <f>IF(SUM('Somm. Maggio punt totale'!AL21:AR21)=0,"0",SUM('Somm. Maggio punt totale'!AL21:AR21)/COUNT('Somm. Maggio punt totale'!AL21:AR21)*7)</f>
        <v>0</v>
      </c>
      <c r="BN18" s="64">
        <f>IF(AND(0&lt;BM18,BM18&lt;=23),"X","")</f>
      </c>
      <c r="BO18" s="64">
        <f>IF(AND(23&lt;BM18,BM18&lt;=24),"X","")</f>
      </c>
      <c r="BP18" s="65">
        <f>IF(AND(24&lt;BM18,BM18&lt;=27),"X","")</f>
      </c>
      <c r="BQ18" s="64">
        <f>IF(AND(27&lt;BM18,BM18&lt;=28),"X","")</f>
      </c>
      <c r="BS18" s="90" t="s">
        <v>64</v>
      </c>
      <c r="BT18" s="92" t="str">
        <f>IF(SUM('Somm. Maggio punt totale'!AL22:AR22)=0,"0",SUM('Somm. Maggio punt totale'!AL22:AR22)/COUNT('Somm. Maggio punt totale'!AL22:AR22)*7)</f>
        <v>0</v>
      </c>
      <c r="BU18" s="64">
        <f>IF(AND(0&lt;BT18,BT18&lt;=23),"X","")</f>
      </c>
      <c r="BV18" s="64">
        <f>IF(AND(23&lt;BT18,BT18&lt;=24),"X","")</f>
      </c>
      <c r="BW18" s="65">
        <f>IF(AND(24&lt;BT18,BT18&lt;=27),"X","")</f>
      </c>
      <c r="BX18" s="64">
        <f>IF(AND(27&lt;BT18,BT18&lt;=28),"X","")</f>
      </c>
      <c r="BZ18" s="90" t="s">
        <v>64</v>
      </c>
      <c r="CA18" s="92" t="str">
        <f>IF(SUM('Somm. Maggio punt totale'!AL23:AR23)=0,"0",SUM('Somm. Maggio punt totale'!AL23:AR23)/COUNT('Somm. Maggio punt totale'!AL23:AR23)*7)</f>
        <v>0</v>
      </c>
      <c r="CB18" s="64">
        <f>IF(AND(0&lt;CA18,CA18&lt;=23),"X","")</f>
      </c>
      <c r="CC18" s="64">
        <f>IF(AND(23&lt;CA18,CA18&lt;=24),"X","")</f>
      </c>
      <c r="CD18" s="65">
        <f>IF(AND(24&lt;CA18,CA18&lt;=27),"X","")</f>
      </c>
      <c r="CE18" s="64">
        <f>IF(AND(27&lt;CA18,CA18&lt;=28),"X","")</f>
      </c>
      <c r="CG18" s="90" t="s">
        <v>64</v>
      </c>
      <c r="CH18" s="92" t="str">
        <f>IF(SUM('Somm. Maggio punt totale'!AL24:AR24)=0,"0",SUM('Somm. Maggio punt totale'!AL24:AR24)/COUNT('Somm. Maggio punt totale'!AL24:AR24)*7)</f>
        <v>0</v>
      </c>
      <c r="CI18" s="64">
        <f>IF(AND(0&lt;CH18,CH18&lt;=23),"X","")</f>
      </c>
      <c r="CJ18" s="64">
        <f>IF(AND(23&lt;CH18,CH18&lt;=24),"X","")</f>
      </c>
      <c r="CK18" s="65">
        <f>IF(AND(24&lt;CH18,CH18&lt;=27),"X","")</f>
      </c>
      <c r="CL18" s="64">
        <f>IF(AND(27&lt;CH18,CH18&lt;=28),"X","")</f>
      </c>
      <c r="CN18" s="90" t="s">
        <v>64</v>
      </c>
      <c r="CO18" s="92" t="str">
        <f>IF(SUM('Somm. Maggio punt totale'!AL25:AR25)=0,"0",SUM('Somm. Maggio punt totale'!AL25:AR25)/COUNT('Somm. Maggio punt totale'!AL25:AR25)*7)</f>
        <v>0</v>
      </c>
      <c r="CP18" s="64">
        <f>IF(AND(0&lt;CO18,CO18&lt;=23),"X","")</f>
      </c>
      <c r="CQ18" s="64">
        <f>IF(AND(23&lt;CO18,CO18&lt;=24),"X","")</f>
      </c>
      <c r="CR18" s="65">
        <f>IF(AND(24&lt;CO18,CO18&lt;=27),"X","")</f>
      </c>
      <c r="CS18" s="64">
        <f>IF(AND(27&lt;CO18,CO18&lt;=28),"X","")</f>
      </c>
      <c r="CU18" s="90" t="s">
        <v>64</v>
      </c>
      <c r="CV18" s="92" t="str">
        <f>IF(SUM('Somm. Maggio punt totale'!AL26:AR26)=0,"0",SUM('Somm. Maggio punt totale'!AL26:AR26)/COUNT('Somm. Maggio punt totale'!AL26:AR26)*7)</f>
        <v>0</v>
      </c>
      <c r="CW18" s="64">
        <f>IF(AND(0&lt;CV18,CV18&lt;=23),"X","")</f>
      </c>
      <c r="CX18" s="64">
        <f>IF(AND(23&lt;CV18,CV18&lt;=24),"X","")</f>
      </c>
      <c r="CY18" s="65">
        <f>IF(AND(24&lt;CV18,CV18&lt;=27),"X","")</f>
      </c>
      <c r="CZ18" s="64">
        <f>IF(AND(27&lt;CV18,CV18&lt;=28),"X","")</f>
      </c>
      <c r="DB18" s="61" t="s">
        <v>64</v>
      </c>
      <c r="DC18" s="63" t="str">
        <f>IF(SUM('Somm. Maggio punt totale'!AL27:AR27)=0,"0",SUM('Somm. Maggio punt totale'!AL27:AR27)/COUNT('Somm. Maggio punt totale'!AL27:AR27)*7)</f>
        <v>0</v>
      </c>
      <c r="DD18" s="64">
        <f>IF(AND(0&lt;DC18,DC18&lt;=23),"X","")</f>
      </c>
      <c r="DE18" s="64">
        <f>IF(AND(23&lt;DC18,DC18&lt;=24),"X","")</f>
      </c>
      <c r="DF18" s="65">
        <f>IF(AND(24&lt;DC18,DC18&lt;=27),"X","")</f>
      </c>
      <c r="DG18" s="64">
        <f>IF(AND(27&lt;DC18,DC18&lt;=28),"X","")</f>
      </c>
      <c r="DI18" s="61" t="s">
        <v>64</v>
      </c>
      <c r="DJ18" s="63" t="str">
        <f>IF(SUM('Somm. Maggio punt totale'!AL28:AR28)=0,"0",SUM('Somm. Maggio punt totale'!AL28:AR28)/COUNT('Somm. Maggio punt totale'!AL28:AR28)*7)</f>
        <v>0</v>
      </c>
      <c r="DK18" s="64">
        <f>IF(AND(0&lt;DJ18,DJ18&lt;=23),"X","")</f>
      </c>
      <c r="DL18" s="64">
        <f>IF(AND(23&lt;DJ18,DJ18&lt;=24),"X","")</f>
      </c>
      <c r="DM18" s="65">
        <f>IF(AND(24&lt;DJ18,DJ18&lt;=27),"X","")</f>
      </c>
      <c r="DN18" s="64">
        <f>IF(AND(27&lt;DJ18,DJ18&lt;=28),"X","")</f>
      </c>
      <c r="DP18" s="61" t="s">
        <v>64</v>
      </c>
      <c r="DQ18" s="63" t="str">
        <f>IF(SUM('Somm. Maggio punt totale'!AL29:AR29)=0,"0",SUM('Somm. Maggio punt totale'!AL29:AR29)/COUNT('Somm. Maggio punt totale'!AL29:AR29)*7)</f>
        <v>0</v>
      </c>
      <c r="DR18" s="64">
        <f>IF(AND(0&lt;DQ18,DQ18&lt;=23),"X","")</f>
      </c>
      <c r="DS18" s="64">
        <f>IF(AND(23&lt;DQ18,DQ18&lt;=24),"X","")</f>
      </c>
      <c r="DT18" s="65">
        <f>IF(AND(24&lt;DQ18,DQ18&lt;=27),"X","")</f>
      </c>
      <c r="DU18" s="64">
        <f>IF(AND(27&lt;DQ18,DQ18&lt;=28),"X","")</f>
      </c>
      <c r="DW18" s="61" t="s">
        <v>64</v>
      </c>
      <c r="DX18" s="63" t="str">
        <f>IF(SUM('Somm. Maggio punt totale'!AL30:AR30)=0,"0",SUM('Somm. Maggio punt totale'!AL30:AR30)/COUNT('Somm. Maggio punt totale'!AL30:AR30)*7)</f>
        <v>0</v>
      </c>
      <c r="DY18" s="64">
        <f>IF(AND(0&lt;DX18,DX18&lt;=23),"X","")</f>
      </c>
      <c r="DZ18" s="64">
        <f>IF(AND(23&lt;DX18,DX18&lt;=24),"X","")</f>
      </c>
      <c r="EA18" s="65">
        <f>IF(AND(24&lt;DX18,DX18&lt;=27),"X","")</f>
      </c>
      <c r="EB18" s="64">
        <f>IF(AND(27&lt;DX18,DX18&lt;=28),"X","")</f>
      </c>
      <c r="ED18" s="61" t="s">
        <v>64</v>
      </c>
      <c r="EE18" s="63" t="str">
        <f>IF(SUM('Somm. Maggio punt totale'!AL31:AR31)=0,"0",SUM('Somm. Maggio punt totale'!AL31:AR31)/COUNT('Somm. Maggio punt totale'!AL31:AR31)*7)</f>
        <v>0</v>
      </c>
      <c r="EF18" s="64">
        <f>IF(AND(0&lt;EE18,EE18&lt;=23),"X","")</f>
      </c>
      <c r="EG18" s="64">
        <f>IF(AND(23&lt;EE18,EE18&lt;=24),"X","")</f>
      </c>
      <c r="EH18" s="65">
        <f>IF(AND(24&lt;EE18,EE18&lt;=27),"X","")</f>
      </c>
      <c r="EI18" s="64">
        <f>IF(AND(27&lt;EE18,EE18&lt;=28),"X","")</f>
      </c>
      <c r="EK18" s="61" t="s">
        <v>64</v>
      </c>
      <c r="EL18" s="92" t="str">
        <f>IF(SUM('Somm. Maggio punt totale'!AL32:AR32)=0,"0",SUM('Somm. Maggio punt totale'!AL32:AR32)/COUNT('Somm. Maggio punt totale'!AL32:AR32)*7)</f>
        <v>0</v>
      </c>
      <c r="EM18" s="64">
        <f>IF(AND(0&lt;EL18,EL18&lt;=23),"X","")</f>
      </c>
      <c r="EN18" s="64">
        <f>IF(AND(23&lt;EL18,EL18&lt;=24),"X","")</f>
      </c>
      <c r="EO18" s="65">
        <f>IF(AND(24&lt;EL18,EL18&lt;=27),"X","")</f>
      </c>
      <c r="EP18" s="64">
        <f>IF(AND(27&lt;EL18,EL18&lt;=28),"X","")</f>
      </c>
      <c r="ER18" s="90" t="s">
        <v>64</v>
      </c>
      <c r="ES18" s="92" t="str">
        <f>IF(SUM('Somm. Maggio punt totale'!AL33:AR33)=0,"0",SUM('Somm. Maggio punt totale'!AL33:AR33)/COUNT('Somm. Maggio punt totale'!AL33:AR33)*7)</f>
        <v>0</v>
      </c>
      <c r="ET18" s="64">
        <f>IF(AND(0&lt;ES18,ES18&lt;=23),"X","")</f>
      </c>
      <c r="EU18" s="64">
        <f>IF(AND(23&lt;ES18,ES18&lt;=24),"X","")</f>
      </c>
      <c r="EV18" s="65">
        <f>IF(AND(24&lt;ES18,ES18&lt;=27),"X","")</f>
      </c>
      <c r="EW18" s="64">
        <f>IF(AND(27&lt;ES18,ES18&lt;=28),"X","")</f>
      </c>
      <c r="EY18" s="90" t="s">
        <v>64</v>
      </c>
      <c r="EZ18" s="92" t="str">
        <f>IF(SUM('Somm. Maggio punt totale'!AL34:AR34)=0,"0",SUM('Somm. Maggio punt totale'!AL34:AR34)/COUNT('Somm. Maggio punt totale'!AL34:AR34)*7)</f>
        <v>0</v>
      </c>
      <c r="FA18" s="64">
        <f>IF(AND(0&lt;EZ18,EZ18&lt;=23),"X","")</f>
      </c>
      <c r="FB18" s="64">
        <f>IF(AND(23&lt;EZ18,EZ18&lt;=24),"X","")</f>
      </c>
      <c r="FC18" s="65">
        <f>IF(AND(24&lt;EZ18,EZ18&lt;=27),"X","")</f>
      </c>
      <c r="FD18" s="64">
        <f>IF(AND(27&lt;EZ18,EZ18&lt;=28),"X","")</f>
      </c>
      <c r="FF18" s="90" t="s">
        <v>64</v>
      </c>
      <c r="FG18" s="92" t="str">
        <f>IF(SUM('Somm. Maggio punt totale'!AL35:AR35)=0,"0",SUM('Somm. Maggio punt totale'!AL35:AR35)/COUNT('Somm. Maggio punt totale'!AL35:AR35)*7)</f>
        <v>0</v>
      </c>
      <c r="FH18" s="64">
        <f>IF(AND(0&lt;FG18,FG18&lt;=23),"X","")</f>
      </c>
      <c r="FI18" s="64">
        <f>IF(AND(23&lt;FG18,FG18&lt;=24),"X","")</f>
      </c>
      <c r="FJ18" s="65">
        <f>IF(AND(24&lt;FG18,FG18&lt;=27),"X","")</f>
      </c>
      <c r="FK18" s="64">
        <f>IF(AND(27&lt;FG18,FG18&lt;=28),"X","")</f>
      </c>
      <c r="FM18" s="90" t="s">
        <v>64</v>
      </c>
      <c r="FN18" s="92" t="str">
        <f>IF(SUM('Somm. Maggio punt totale'!AL36:AR36)=0,"0",SUM('Somm. Maggio punt totale'!AL36:AR36)/COUNT('Somm. Maggio punt totale'!AL36:AR36)*7)</f>
        <v>0</v>
      </c>
      <c r="FO18" s="64">
        <f>IF(AND(0&lt;FN18,FN18&lt;=23),"X","")</f>
      </c>
      <c r="FP18" s="64">
        <f>IF(AND(23&lt;FN18,FN18&lt;=24),"X","")</f>
      </c>
      <c r="FQ18" s="65">
        <f>IF(AND(24&lt;FN18,FN18&lt;=27),"X","")</f>
      </c>
      <c r="FR18" s="64">
        <f>IF(AND(27&lt;FN18,FN18&lt;=28),"X","")</f>
      </c>
      <c r="FT18" s="90" t="s">
        <v>64</v>
      </c>
      <c r="FU18" s="92" t="str">
        <f>IF(SUM('Somm. Maggio punt totale'!AL37:AR37)=0,"0",SUM('Somm. Maggio punt totale'!AL37:AR37)/COUNT('Somm. Maggio punt totale'!AL37:AR37)*7)</f>
        <v>0</v>
      </c>
      <c r="FV18" s="64">
        <f>IF(AND(0&lt;FU18,FU18&lt;=23),"X","")</f>
      </c>
      <c r="FW18" s="64">
        <f>IF(AND(23&lt;FU18,FU18&lt;=24),"X","")</f>
      </c>
      <c r="FX18" s="65">
        <f>IF(AND(24&lt;FU18,FU18&lt;=27),"X","")</f>
      </c>
      <c r="FY18" s="64">
        <f>IF(AND(27&lt;FU18,FU18&lt;=28),"X","")</f>
      </c>
      <c r="GA18" s="90" t="s">
        <v>64</v>
      </c>
      <c r="GB18" s="92" t="str">
        <f>IF(SUM('Somm. Maggio punt totale'!AL38:AR38)=0,"0",SUM('Somm. Maggio punt totale'!AL38:AR38)/COUNT('Somm. Maggio punt totale'!AL38:AR38)*7)</f>
        <v>0</v>
      </c>
      <c r="GC18" s="64">
        <f>IF(AND(0&lt;GB18,GB18&lt;=23),"X","")</f>
      </c>
      <c r="GD18" s="64">
        <f>IF(AND(23&lt;GB18,GB18&lt;=24),"X","")</f>
      </c>
      <c r="GE18" s="65">
        <f>IF(AND(24&lt;GB18,GB18&lt;=27),"X","")</f>
      </c>
      <c r="GF18" s="64">
        <f>IF(AND(27&lt;GB18,GB18&lt;=28),"X","")</f>
      </c>
      <c r="GH18" s="90" t="s">
        <v>64</v>
      </c>
      <c r="GI18" s="92" t="str">
        <f>IF(SUM('Somm. Maggio punt totale'!AL39:AR39)=0,"0",SUM('Somm. Maggio punt totale'!AL39:AR39)/COUNT('Somm. Maggio punt totale'!AL39:AR39)*7)</f>
        <v>0</v>
      </c>
      <c r="GJ18" s="64">
        <f>IF(AND(0&lt;GI18,GI18&lt;=23),"X","")</f>
      </c>
      <c r="GK18" s="64">
        <f>IF(AND(23&lt;GI18,GI18&lt;=24),"X","")</f>
      </c>
      <c r="GL18" s="65">
        <f>IF(AND(24&lt;GI18,GI18&lt;=27),"X","")</f>
      </c>
      <c r="GM18" s="64">
        <f>IF(AND(27&lt;GI18,GI18&lt;=28),"X","")</f>
      </c>
      <c r="GO18" s="90" t="s">
        <v>64</v>
      </c>
      <c r="GP18" s="92" t="str">
        <f>IF(SUM('Somm. Maggio punt totale'!AL40:AR40)=0,"0",SUM('Somm. Maggio punt totale'!AL40:AR40)/COUNT('Somm. Maggio punt totale'!AL40:AR40)*7)</f>
        <v>0</v>
      </c>
      <c r="GQ18" s="64">
        <f>IF(AND(0&lt;GP18,GP18&lt;=23),"X","")</f>
      </c>
      <c r="GR18" s="64">
        <f>IF(AND(23&lt;GP18,GP18&lt;=24),"X","")</f>
      </c>
      <c r="GS18" s="65">
        <f>IF(AND(24&lt;GP18,GP18&lt;=27),"X","")</f>
      </c>
      <c r="GT18" s="64">
        <f>IF(AND(27&lt;GP18,GP18&lt;=28),"X","")</f>
      </c>
      <c r="GV18" s="90" t="s">
        <v>64</v>
      </c>
      <c r="GW18" s="92" t="str">
        <f>IF(SUM('Somm. Maggio punt totale'!AL41:AR41)=0,"0",SUM('Somm. Maggio punt totale'!AL41:AR41)/COUNT('Somm. Maggio punt totale'!AL41:AR41)*7)</f>
        <v>0</v>
      </c>
      <c r="GX18" s="64">
        <f>IF(AND(0&lt;GW18,GW18&lt;=23),"X","")</f>
      </c>
      <c r="GY18" s="64">
        <f>IF(AND(23&lt;GW18,GW18&lt;=24),"X","")</f>
      </c>
      <c r="GZ18" s="65">
        <f>IF(AND(24&lt;GW18,GW18&lt;=27),"X","")</f>
      </c>
      <c r="HA18" s="64">
        <f>IF(AND(27&lt;GW18,GW18&lt;=28),"X","")</f>
      </c>
    </row>
    <row r="19" spans="1:209" s="3" customFormat="1" ht="18" thickBot="1">
      <c r="A19" s="90" t="s">
        <v>65</v>
      </c>
      <c r="B19" s="91" t="str">
        <f>IF(SUM('Somm. Maggio punt totale'!AS12:AU12)=0,"0",SUM('Somm. Maggio punt totale'!AS12:AU12)/COUNT('Somm. Maggio punt totale'!AS12:AU12)*3)</f>
        <v>0</v>
      </c>
      <c r="C19" s="64">
        <f>IF(AND(0&lt;B19,B19&lt;=9),"X","")</f>
      </c>
      <c r="D19" s="64">
        <f>IF(AND(9&lt;B19,B19&lt;=11),"X","")</f>
      </c>
      <c r="E19" s="65">
        <f>IF(AND(11&lt;B19,B19&lt;=12),"X","")</f>
      </c>
      <c r="F19" s="64">
        <f>IF(AND(B19=12),"X","")</f>
      </c>
      <c r="H19" s="90" t="s">
        <v>65</v>
      </c>
      <c r="I19" s="91" t="str">
        <f>IF(SUM('Somm. Maggio punt totale'!AS13:AU13)=0,"0",SUM('Somm. Maggio punt totale'!AS13:AU13)/COUNT('Somm. Maggio punt totale'!AS13:AU13)*3)</f>
        <v>0</v>
      </c>
      <c r="J19" s="64">
        <f>IF(AND(0&lt;I19,I19&lt;=9),"X","")</f>
      </c>
      <c r="K19" s="64">
        <f>IF(AND(9&lt;I19,I19&lt;=11),"X","")</f>
      </c>
      <c r="L19" s="65">
        <f>IF(AND(11&lt;I19,I19&lt;=12),"X","")</f>
      </c>
      <c r="M19" s="64">
        <f>IF(AND(I19=12),"X","")</f>
      </c>
      <c r="O19" s="90" t="s">
        <v>65</v>
      </c>
      <c r="P19" s="92" t="str">
        <f>IF(SUM('Somm. Maggio punt totale'!AS14:AU14)=0,"0",SUM('Somm. Maggio punt totale'!AS14:AU14)/COUNT('Somm. Maggio punt totale'!AS14:AU14)*3)</f>
        <v>0</v>
      </c>
      <c r="Q19" s="64">
        <f>IF(AND(0&lt;P19,P19&lt;=9),"X","")</f>
      </c>
      <c r="R19" s="64">
        <f>IF(AND(9&lt;P19,P19&lt;=11),"X","")</f>
      </c>
      <c r="S19" s="65">
        <f>IF(AND(11&lt;P19,P19&lt;=12),"X","")</f>
      </c>
      <c r="T19" s="64">
        <f>IF(AND(P19=12),"X","")</f>
      </c>
      <c r="V19" s="90" t="s">
        <v>65</v>
      </c>
      <c r="W19" s="92" t="str">
        <f>IF(SUM('Somm. Maggio punt totale'!AS15:AU15)=0,"0",SUM('Somm. Maggio punt totale'!AS15:AU15)/COUNT('Somm. Maggio punt totale'!AS15:AU15)*3)</f>
        <v>0</v>
      </c>
      <c r="X19" s="64">
        <f>IF(AND(0&lt;W19,W19&lt;=9),"X","")</f>
      </c>
      <c r="Y19" s="64">
        <f>IF(AND(9&lt;W19,W19&lt;=11),"X","")</f>
      </c>
      <c r="Z19" s="65">
        <f>IF(AND(11&lt;W19,W19&lt;=12),"X","")</f>
      </c>
      <c r="AA19" s="64">
        <f>IF(AND(W19=12),"X","")</f>
      </c>
      <c r="AC19" s="90" t="s">
        <v>65</v>
      </c>
      <c r="AD19" s="92" t="str">
        <f>IF(SUM('Somm. Maggio punt totale'!AS16:AU16)=0,"0",SUM('Somm. Maggio punt totale'!AS16:AU16)/COUNT('Somm. Maggio punt totale'!AS16:AU16)*3)</f>
        <v>0</v>
      </c>
      <c r="AE19" s="64">
        <f>IF(AND(0&lt;AD19,AD19&lt;=9),"X","")</f>
      </c>
      <c r="AF19" s="64">
        <f>IF(AND(9&lt;AD19,AD19&lt;=11),"X","")</f>
      </c>
      <c r="AG19" s="65">
        <f>IF(AND(11&lt;AD19,AD19&lt;=12),"X","")</f>
      </c>
      <c r="AH19" s="64">
        <f>IF(AND(AD19=12),"X","")</f>
      </c>
      <c r="AJ19" s="90" t="s">
        <v>65</v>
      </c>
      <c r="AK19" s="63" t="str">
        <f>IF(SUM('Somm. Maggio punt totale'!AS17:AU17)=0,"0",SUM('Somm. Maggio punt totale'!AS17:AU17)/COUNT('Somm. Maggio punt totale'!AS17:AU17)*3)</f>
        <v>0</v>
      </c>
      <c r="AL19" s="64">
        <f>IF(AND(0&lt;AK19,AK19&lt;=9),"X","")</f>
      </c>
      <c r="AM19" s="64">
        <f>IF(AND(9&lt;AK19,AK19&lt;=11),"X","")</f>
      </c>
      <c r="AN19" s="65">
        <f>IF(AND(11&lt;AK19,AK19&lt;=12),"X","")</f>
      </c>
      <c r="AO19" s="64">
        <f>IF(AND(AK19=12),"X","")</f>
      </c>
      <c r="AQ19" s="90" t="s">
        <v>65</v>
      </c>
      <c r="AR19" s="92" t="str">
        <f>IF(SUM('Somm. Maggio punt totale'!AS18:AU18)=0,"0",SUM('Somm. Maggio punt totale'!AS18:AU18)/COUNT('Somm. Maggio punt totale'!AS18:AU18)*3)</f>
        <v>0</v>
      </c>
      <c r="AS19" s="64">
        <f>IF(AND(0&lt;AR19,AR19&lt;=9),"X","")</f>
      </c>
      <c r="AT19" s="64">
        <f>IF(AND(9&lt;AR19,AR19&lt;=11),"X","")</f>
      </c>
      <c r="AU19" s="65">
        <f>IF(AND(11&lt;AR19,AR19&lt;=12),"X","")</f>
      </c>
      <c r="AV19" s="64">
        <f>IF(AND(AR19=12),"X","")</f>
      </c>
      <c r="AX19" s="90" t="s">
        <v>65</v>
      </c>
      <c r="AY19" s="92" t="str">
        <f>IF(SUM('Somm. Maggio punt totale'!AS19:AU19)=0,"0",SUM('Somm. Maggio punt totale'!AS19:AU19)/COUNT('Somm. Maggio punt totale'!AS19:AU19)*3)</f>
        <v>0</v>
      </c>
      <c r="AZ19" s="64">
        <f>IF(AND(0&lt;AY19,AY19&lt;=9),"X","")</f>
      </c>
      <c r="BA19" s="64">
        <f>IF(AND(9&lt;AY19,AY19&lt;=11),"X","")</f>
      </c>
      <c r="BB19" s="65">
        <f>IF(AND(11&lt;AY19,AY19&lt;=12),"X","")</f>
      </c>
      <c r="BC19" s="64">
        <f>IF(AND(AY19=12),"X","")</f>
      </c>
      <c r="BE19" s="90" t="s">
        <v>65</v>
      </c>
      <c r="BF19" s="92" t="str">
        <f>IF(SUM('Somm. Maggio punt totale'!AS20:AU20)=0,"0",SUM('Somm. Maggio punt totale'!AS20:AU20)/COUNT('Somm. Maggio punt totale'!AS20:AU20)*3)</f>
        <v>0</v>
      </c>
      <c r="BG19" s="64">
        <f>IF(AND(0&lt;BF19,BF19&lt;=9),"X","")</f>
      </c>
      <c r="BH19" s="64">
        <f>IF(AND(9&lt;BF19,BF19&lt;=11),"X","")</f>
      </c>
      <c r="BI19" s="65">
        <f>IF(AND(11&lt;BF19,BF19&lt;=12),"X","")</f>
      </c>
      <c r="BJ19" s="64">
        <f>IF(AND(BF19=12),"X","")</f>
      </c>
      <c r="BL19" s="90" t="s">
        <v>65</v>
      </c>
      <c r="BM19" s="92" t="str">
        <f>IF(SUM('Somm. Maggio punt totale'!AS21:AU21)=0,"0",SUM('Somm. Maggio punt totale'!AS21:AU21)/COUNT('Somm. Maggio punt totale'!AS21:AU21)*3)</f>
        <v>0</v>
      </c>
      <c r="BN19" s="64">
        <f>IF(AND(0&lt;BM19,BM19&lt;=9),"X","")</f>
      </c>
      <c r="BO19" s="64">
        <f>IF(AND(9&lt;BM19,BM19&lt;=11),"X","")</f>
      </c>
      <c r="BP19" s="65">
        <f>IF(AND(11&lt;BM19,BM19&lt;=12),"X","")</f>
      </c>
      <c r="BQ19" s="64">
        <f>IF(AND(BM19=12),"X","")</f>
      </c>
      <c r="BS19" s="90" t="s">
        <v>65</v>
      </c>
      <c r="BT19" s="92" t="str">
        <f>IF(SUM('Somm. Maggio punt totale'!AS22:AU22)=0,"0",SUM('Somm. Maggio punt totale'!AS22:AU22)/COUNT('Somm. Maggio punt totale'!AS22:AU22)*3)</f>
        <v>0</v>
      </c>
      <c r="BU19" s="64">
        <f>IF(AND(0&lt;BT19,BT19&lt;=9),"X","")</f>
      </c>
      <c r="BV19" s="64">
        <f>IF(AND(9&lt;BT19,BT19&lt;=11),"X","")</f>
      </c>
      <c r="BW19" s="65">
        <f>IF(AND(11&lt;BT19,BT19&lt;=12),"X","")</f>
      </c>
      <c r="BX19" s="64">
        <f>IF(AND(BT19=12),"X","")</f>
      </c>
      <c r="BZ19" s="90" t="s">
        <v>65</v>
      </c>
      <c r="CA19" s="92" t="str">
        <f>IF(SUM('Somm. Maggio punt totale'!AS23:AU23)=0,"0",SUM('Somm. Maggio punt totale'!AS23:AU23)/COUNT('Somm. Maggio punt totale'!AS23:AU23)*3)</f>
        <v>0</v>
      </c>
      <c r="CB19" s="64">
        <f>IF(AND(0&lt;CA19,CA19&lt;=9),"X","")</f>
      </c>
      <c r="CC19" s="64">
        <f>IF(AND(9&lt;CA19,CA19&lt;=11),"X","")</f>
      </c>
      <c r="CD19" s="65">
        <f>IF(AND(11&lt;CA19,CA19&lt;=12),"X","")</f>
      </c>
      <c r="CE19" s="64">
        <f>IF(AND(CA19=12),"X","")</f>
      </c>
      <c r="CG19" s="90" t="s">
        <v>65</v>
      </c>
      <c r="CH19" s="92" t="str">
        <f>IF(SUM('Somm. Maggio punt totale'!AS24:AU24)=0,"0",SUM('Somm. Maggio punt totale'!AS24:AU24)/COUNT('Somm. Maggio punt totale'!AS24:AU24)*3)</f>
        <v>0</v>
      </c>
      <c r="CI19" s="64">
        <f>IF(AND(0&lt;CH19,CH19&lt;=9),"X","")</f>
      </c>
      <c r="CJ19" s="64">
        <f>IF(AND(9&lt;CH19,CH19&lt;=11),"X","")</f>
      </c>
      <c r="CK19" s="65">
        <f>IF(AND(11&lt;CH19,CH19&lt;=12),"X","")</f>
      </c>
      <c r="CL19" s="64">
        <f>IF(AND(CH19=12),"X","")</f>
      </c>
      <c r="CN19" s="90" t="s">
        <v>65</v>
      </c>
      <c r="CO19" s="92" t="str">
        <f>IF(SUM('Somm. Maggio punt totale'!AS25:AU25)=0,"0",SUM('Somm. Maggio punt totale'!AS25:AU25)/COUNT('Somm. Maggio punt totale'!AS25:AU25)*3)</f>
        <v>0</v>
      </c>
      <c r="CP19" s="64">
        <f>IF(AND(0&lt;CO19,CO19&lt;=9),"X","")</f>
      </c>
      <c r="CQ19" s="64">
        <f>IF(AND(9&lt;CO19,CO19&lt;=11),"X","")</f>
      </c>
      <c r="CR19" s="65">
        <f>IF(AND(11&lt;CO19,CO19&lt;=12),"X","")</f>
      </c>
      <c r="CS19" s="64">
        <f>IF(AND(CO19=12),"X","")</f>
      </c>
      <c r="CU19" s="90" t="s">
        <v>65</v>
      </c>
      <c r="CV19" s="92" t="str">
        <f>IF(SUM('Somm. Maggio punt totale'!AS26:AU26)=0,"0",SUM('Somm. Maggio punt totale'!AS26:AU26)/COUNT('Somm. Maggio punt totale'!AS26:AU26)*3)</f>
        <v>0</v>
      </c>
      <c r="CW19" s="64">
        <f>IF(AND(0&lt;CV19,CV19&lt;=9),"X","")</f>
      </c>
      <c r="CX19" s="64">
        <f>IF(AND(9&lt;CV19,CV19&lt;=11),"X","")</f>
      </c>
      <c r="CY19" s="65">
        <f>IF(AND(11&lt;CV19,CV19&lt;=12),"X","")</f>
      </c>
      <c r="CZ19" s="64">
        <f>IF(AND(CV19=12),"X","")</f>
      </c>
      <c r="DB19" s="61" t="s">
        <v>65</v>
      </c>
      <c r="DC19" s="63" t="str">
        <f>IF(SUM('Somm. Maggio punt totale'!AS27:AU27)=0,"0",SUM('Somm. Maggio punt totale'!AS27:AU27)/COUNT('Somm. Maggio punt totale'!AS27:AU27)*3)</f>
        <v>0</v>
      </c>
      <c r="DD19" s="64">
        <f>IF(AND(0&lt;DC19,DC19&lt;=9),"X","")</f>
      </c>
      <c r="DE19" s="64">
        <f>IF(AND(9&lt;DC19,DC19&lt;=11),"X","")</f>
      </c>
      <c r="DF19" s="65">
        <f>IF(AND(11&lt;DC19,DC19&lt;=12),"X","")</f>
      </c>
      <c r="DG19" s="64">
        <f>IF(AND(DC19=12),"X","")</f>
      </c>
      <c r="DI19" s="61" t="s">
        <v>65</v>
      </c>
      <c r="DJ19" s="63" t="str">
        <f>IF(SUM('Somm. Maggio punt totale'!AS28:AU28)=0,"0",SUM('Somm. Maggio punt totale'!AS28:AU28)/COUNT('Somm. Maggio punt totale'!AS28:AU28)*3)</f>
        <v>0</v>
      </c>
      <c r="DK19" s="64">
        <f>IF(AND(0&lt;DJ19,DJ19&lt;=9),"X","")</f>
      </c>
      <c r="DL19" s="64">
        <f>IF(AND(9&lt;DJ19,DJ19&lt;=11),"X","")</f>
      </c>
      <c r="DM19" s="65">
        <f>IF(AND(11&lt;DJ19,DJ19&lt;=12),"X","")</f>
      </c>
      <c r="DN19" s="64">
        <f>IF(AND(DJ19=12),"X","")</f>
      </c>
      <c r="DP19" s="61" t="s">
        <v>65</v>
      </c>
      <c r="DQ19" s="63" t="str">
        <f>IF(SUM('Somm. Maggio punt totale'!AS29:AU29)=0,"0",SUM('Somm. Maggio punt totale'!AS29:AU29)/COUNT('Somm. Maggio punt totale'!AS29:AU29)*3)</f>
        <v>0</v>
      </c>
      <c r="DR19" s="64">
        <f>IF(AND(0&lt;DQ19,DQ19&lt;=9),"X","")</f>
      </c>
      <c r="DS19" s="64">
        <f>IF(AND(9&lt;DQ19,DQ19&lt;=11),"X","")</f>
      </c>
      <c r="DT19" s="65">
        <f>IF(AND(11&lt;DQ19,DQ19&lt;=12),"X","")</f>
      </c>
      <c r="DU19" s="64">
        <f>IF(AND(DQ19=12),"X","")</f>
      </c>
      <c r="DW19" s="61" t="s">
        <v>65</v>
      </c>
      <c r="DX19" s="63" t="str">
        <f>IF(SUM('Somm. Maggio punt totale'!AS30:AU30)=0,"0",SUM('Somm. Maggio punt totale'!AS30:AU30)/COUNT('Somm. Maggio punt totale'!AS30:AU30)*3)</f>
        <v>0</v>
      </c>
      <c r="DY19" s="64">
        <f>IF(AND(0&lt;DX19,DX19&lt;=9),"X","")</f>
      </c>
      <c r="DZ19" s="64">
        <f>IF(AND(9&lt;DX19,DX19&lt;=11),"X","")</f>
      </c>
      <c r="EA19" s="65">
        <f>IF(AND(11&lt;DX19,DX19&lt;=12),"X","")</f>
      </c>
      <c r="EB19" s="64">
        <f>IF(AND(DX19=12),"X","")</f>
      </c>
      <c r="ED19" s="61" t="s">
        <v>65</v>
      </c>
      <c r="EE19" s="63" t="str">
        <f>IF(SUM('Somm. Maggio punt totale'!AS31:AU31)=0,"0",SUM('Somm. Maggio punt totale'!AS31:AU31)/COUNT('Somm. Maggio punt totale'!AS31:AU31)*3)</f>
        <v>0</v>
      </c>
      <c r="EF19" s="64">
        <f>IF(AND(0&lt;EE19,EE19&lt;=9),"X","")</f>
      </c>
      <c r="EG19" s="64">
        <f>IF(AND(9&lt;EE19,EE19&lt;=11),"X","")</f>
      </c>
      <c r="EH19" s="65">
        <f>IF(AND(11&lt;EE19,EE19&lt;=12),"X","")</f>
      </c>
      <c r="EI19" s="64">
        <f>IF(AND(EE19=12),"X","")</f>
      </c>
      <c r="EK19" s="61" t="s">
        <v>65</v>
      </c>
      <c r="EL19" s="92" t="str">
        <f>IF(SUM('Somm. Maggio punt totale'!AS32:AU32)=0,"0",SUM('Somm. Maggio punt totale'!AS32:AU32)/COUNT('Somm. Maggio punt totale'!AS32:AU32)*3)</f>
        <v>0</v>
      </c>
      <c r="EM19" s="64">
        <f>IF(AND(0&lt;EL19,EL19&lt;=9),"X","")</f>
      </c>
      <c r="EN19" s="64">
        <f>IF(AND(9&lt;EL19,EL19&lt;=11),"X","")</f>
      </c>
      <c r="EO19" s="65">
        <f>IF(AND(11&lt;EL19,EL19&lt;=12),"X","")</f>
      </c>
      <c r="EP19" s="64">
        <f>IF(AND(EL19=12),"X","")</f>
      </c>
      <c r="ER19" s="90" t="s">
        <v>65</v>
      </c>
      <c r="ES19" s="63" t="str">
        <f>IF(SUM('Somm. Maggio punt totale'!AS33:AU33)=0,"0",SUM('Somm. Maggio punt totale'!AS33:AU33)/COUNT('Somm. Maggio punt totale'!AS33:AU33)*3)</f>
        <v>0</v>
      </c>
      <c r="ET19" s="64">
        <f>IF(AND(0&lt;ES19,ES19&lt;=9),"X","")</f>
      </c>
      <c r="EU19" s="64">
        <f>IF(AND(9&lt;ES19,ES19&lt;=11),"X","")</f>
      </c>
      <c r="EV19" s="65">
        <f>IF(AND(11&lt;ES19,ES19&lt;=12),"X","")</f>
      </c>
      <c r="EW19" s="64">
        <f>IF(AND(ES19=12),"X","")</f>
      </c>
      <c r="EY19" s="90" t="s">
        <v>65</v>
      </c>
      <c r="EZ19" s="63" t="str">
        <f>IF(SUM('Somm. Maggio punt totale'!AS34:AU34)=0,"0",SUM('Somm. Maggio punt totale'!AS34:AU34)/COUNT('Somm. Maggio punt totale'!AS34:AU34)*3)</f>
        <v>0</v>
      </c>
      <c r="FA19" s="64">
        <f>IF(AND(0&lt;EZ19,EZ19&lt;=9),"X","")</f>
      </c>
      <c r="FB19" s="64">
        <f>IF(AND(9&lt;EZ19,EZ19&lt;=11),"X","")</f>
      </c>
      <c r="FC19" s="65">
        <f>IF(AND(11&lt;EZ19,EZ19&lt;=12),"X","")</f>
      </c>
      <c r="FD19" s="64">
        <f>IF(AND(EZ19=12),"X","")</f>
      </c>
      <c r="FF19" s="90" t="s">
        <v>65</v>
      </c>
      <c r="FG19" s="92" t="str">
        <f>IF(SUM('Somm. Maggio punt totale'!AS35:AU35)=0,"0",SUM('Somm. Maggio punt totale'!AS35:AU35)/COUNT('Somm. Maggio punt totale'!AS35:AU35)*3)</f>
        <v>0</v>
      </c>
      <c r="FH19" s="64">
        <f>IF(AND(0&lt;FG19,FG19&lt;=9),"X","")</f>
      </c>
      <c r="FI19" s="64">
        <f>IF(AND(9&lt;FG19,FG19&lt;=11),"X","")</f>
      </c>
      <c r="FJ19" s="65">
        <f>IF(AND(11&lt;FG19,FG19&lt;=12),"X","")</f>
      </c>
      <c r="FK19" s="64">
        <f>IF(AND(FG19=12),"X","")</f>
      </c>
      <c r="FM19" s="90" t="s">
        <v>65</v>
      </c>
      <c r="FN19" s="92" t="str">
        <f>IF(SUM('Somm. Maggio punt totale'!AS36:AU36)=0,"0",SUM('Somm. Maggio punt totale'!AS36:AU36)/COUNT('Somm. Maggio punt totale'!AS36:AU36)*3)</f>
        <v>0</v>
      </c>
      <c r="FO19" s="64">
        <f>IF(AND(0&lt;FN19,FN19&lt;=9),"X","")</f>
      </c>
      <c r="FP19" s="64">
        <f>IF(AND(9&lt;FN19,FN19&lt;=11),"X","")</f>
      </c>
      <c r="FQ19" s="65">
        <f>IF(AND(11&lt;FN19,FN19&lt;=12),"X","")</f>
      </c>
      <c r="FR19" s="64">
        <f>IF(AND(FN19=12),"X","")</f>
      </c>
      <c r="FT19" s="90" t="s">
        <v>65</v>
      </c>
      <c r="FU19" s="92" t="str">
        <f>IF(SUM('Somm. Maggio punt totale'!AS37:AU37)=0,"0",SUM('Somm. Maggio punt totale'!AS37:AU37)/COUNT('Somm. Maggio punt totale'!AS37:AU37)*3)</f>
        <v>0</v>
      </c>
      <c r="FV19" s="64">
        <f>IF(AND(0&lt;FU19,FU19&lt;=9),"X","")</f>
      </c>
      <c r="FW19" s="64">
        <f>IF(AND(9&lt;FU19,FU19&lt;=11),"X","")</f>
      </c>
      <c r="FX19" s="65">
        <f>IF(AND(11&lt;FU19,FU19&lt;=12),"X","")</f>
      </c>
      <c r="FY19" s="64">
        <f>IF(AND(FU19=12),"X","")</f>
      </c>
      <c r="GA19" s="90" t="s">
        <v>65</v>
      </c>
      <c r="GB19" s="92" t="str">
        <f>IF(SUM('Somm. Maggio punt totale'!AS38:AU38)=0,"0",SUM('Somm. Maggio punt totale'!AS38:AU38)/COUNT('Somm. Maggio punt totale'!AS38:AU38)*3)</f>
        <v>0</v>
      </c>
      <c r="GC19" s="64">
        <f>IF(AND(0&lt;GB19,GB19&lt;=9),"X","")</f>
      </c>
      <c r="GD19" s="64">
        <f>IF(AND(9&lt;GB19,GB19&lt;=11),"X","")</f>
      </c>
      <c r="GE19" s="65">
        <f>IF(AND(11&lt;GB19,GB19&lt;=12),"X","")</f>
      </c>
      <c r="GF19" s="64">
        <f>IF(AND(GB19=12),"X","")</f>
      </c>
      <c r="GH19" s="90" t="s">
        <v>65</v>
      </c>
      <c r="GI19" s="92" t="str">
        <f>IF(SUM('Somm. Maggio punt totale'!AS39:AU39)=0,"0",SUM('Somm. Maggio punt totale'!AS39:AU39)/COUNT('Somm. Maggio punt totale'!AS39:AU39)*3)</f>
        <v>0</v>
      </c>
      <c r="GJ19" s="64">
        <f>IF(AND(0&lt;GI19,GI19&lt;=9),"X","")</f>
      </c>
      <c r="GK19" s="64">
        <f>IF(AND(9&lt;GI19,GI19&lt;=11),"X","")</f>
      </c>
      <c r="GL19" s="65">
        <f>IF(AND(11&lt;GI19,GI19&lt;=12),"X","")</f>
      </c>
      <c r="GM19" s="64">
        <f>IF(AND(GI19=12),"X","")</f>
      </c>
      <c r="GO19" s="90" t="s">
        <v>65</v>
      </c>
      <c r="GP19" s="92" t="str">
        <f>IF(SUM('Somm. Maggio punt totale'!AS40:AU40)=0,"0",SUM('Somm. Maggio punt totale'!AS40:AU40)/COUNT('Somm. Maggio punt totale'!AS40:AU40)*3)</f>
        <v>0</v>
      </c>
      <c r="GQ19" s="64">
        <f>IF(AND(0&lt;GP19,GP19&lt;=9),"X","")</f>
      </c>
      <c r="GR19" s="64">
        <f>IF(AND(9&lt;GP19,GP19&lt;=11),"X","")</f>
      </c>
      <c r="GS19" s="65">
        <f>IF(AND(11&lt;GP19,GP19&lt;=12),"X","")</f>
      </c>
      <c r="GT19" s="64">
        <f>IF(AND(GP19=12),"X","")</f>
      </c>
      <c r="GV19" s="90" t="s">
        <v>65</v>
      </c>
      <c r="GW19" s="92" t="str">
        <f>IF(SUM('Somm. Maggio punt totale'!AS41:AU41)=0,"0",SUM('Somm. Maggio punt totale'!AS41:AU41)/COUNT('Somm. Maggio punt totale'!AS41:AU41)*3)</f>
        <v>0</v>
      </c>
      <c r="GX19" s="64">
        <f>IF(AND(0&lt;GW19,GW19&lt;=9),"X","")</f>
      </c>
      <c r="GY19" s="64">
        <f>IF(AND(9&lt;GW19,GW19&lt;=11),"X","")</f>
      </c>
      <c r="GZ19" s="65">
        <f>IF(AND(11&lt;GW19,GW19&lt;=12),"X","")</f>
      </c>
      <c r="HA19" s="64">
        <f>IF(AND(GW19=12),"X","")</f>
      </c>
    </row>
    <row r="20" s="3" customFormat="1" ht="14.25"/>
    <row r="21" s="3" customFormat="1" ht="14.25"/>
    <row r="22" s="3" customFormat="1" ht="14.25">
      <c r="A22" s="102" t="s">
        <v>102</v>
      </c>
    </row>
    <row r="23" s="3" customFormat="1" ht="14.25">
      <c r="A23" s="103">
        <v>31</v>
      </c>
    </row>
    <row r="24" s="3" customFormat="1" ht="14.25">
      <c r="A24" s="103">
        <v>7</v>
      </c>
    </row>
    <row r="25" s="3" customFormat="1" ht="14.25">
      <c r="A25" s="103">
        <v>11</v>
      </c>
    </row>
    <row r="26" s="3" customFormat="1" ht="14.25">
      <c r="A26" s="103">
        <v>17</v>
      </c>
    </row>
    <row r="27" s="3" customFormat="1" ht="14.25">
      <c r="A27" s="103">
        <v>13</v>
      </c>
    </row>
    <row r="28" s="3" customFormat="1" ht="14.25">
      <c r="A28" s="103">
        <v>37</v>
      </c>
    </row>
    <row r="29" s="3" customFormat="1" ht="14.25">
      <c r="A29" s="103">
        <v>18</v>
      </c>
    </row>
    <row r="30" s="3" customFormat="1" ht="14.25">
      <c r="A30" s="103">
        <v>19</v>
      </c>
    </row>
    <row r="31" s="3" customFormat="1" ht="14.25">
      <c r="A31" s="103">
        <v>26</v>
      </c>
    </row>
    <row r="32" s="3" customFormat="1" ht="14.25">
      <c r="A32" s="103">
        <v>11</v>
      </c>
    </row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</sheetData>
  <sheetProtection password="C4E9" sheet="1" objects="1" scenarios="1"/>
  <mergeCells count="30">
    <mergeCell ref="A7:A8"/>
    <mergeCell ref="H7:H8"/>
    <mergeCell ref="O7:O8"/>
    <mergeCell ref="V7:V8"/>
    <mergeCell ref="AC7:AC8"/>
    <mergeCell ref="BS7:BS8"/>
    <mergeCell ref="AJ7:AJ8"/>
    <mergeCell ref="AQ7:AQ8"/>
    <mergeCell ref="AX7:AX8"/>
    <mergeCell ref="BE7:BE8"/>
    <mergeCell ref="BL7:BL8"/>
    <mergeCell ref="CG7:CG8"/>
    <mergeCell ref="CN7:CN8"/>
    <mergeCell ref="CU7:CU8"/>
    <mergeCell ref="DB7:DB8"/>
    <mergeCell ref="BZ7:BZ8"/>
    <mergeCell ref="DI7:DI8"/>
    <mergeCell ref="DP7:DP8"/>
    <mergeCell ref="DW7:DW8"/>
    <mergeCell ref="ED7:ED8"/>
    <mergeCell ref="EK7:EK8"/>
    <mergeCell ref="ER7:ER8"/>
    <mergeCell ref="GH7:GH8"/>
    <mergeCell ref="GO7:GO8"/>
    <mergeCell ref="GV7:GV8"/>
    <mergeCell ref="EY7:EY8"/>
    <mergeCell ref="FF7:FF8"/>
    <mergeCell ref="FM7:FM8"/>
    <mergeCell ref="FT7:FT8"/>
    <mergeCell ref="GA7:GA8"/>
  </mergeCells>
  <conditionalFormatting sqref="C10:C19">
    <cfRule type="containsText" priority="186" dxfId="5" operator="containsText" text="X">
      <formula>NOT(ISERROR(SEARCH("X",C10)))</formula>
    </cfRule>
    <cfRule type="cellIs" priority="187" dxfId="5" operator="equal">
      <formula>"X"</formula>
    </cfRule>
    <cfRule type="cellIs" priority="188" dxfId="5" operator="equal">
      <formula>"X"</formula>
    </cfRule>
  </conditionalFormatting>
  <conditionalFormatting sqref="D10:D19">
    <cfRule type="containsText" priority="185" dxfId="3" operator="containsText" text="X">
      <formula>NOT(ISERROR(SEARCH("X",D10)))</formula>
    </cfRule>
  </conditionalFormatting>
  <conditionalFormatting sqref="E10:E19">
    <cfRule type="containsText" priority="184" dxfId="2" operator="containsText" text="X">
      <formula>NOT(ISERROR(SEARCH("X",E10)))</formula>
    </cfRule>
  </conditionalFormatting>
  <conditionalFormatting sqref="F10:F19">
    <cfRule type="containsText" priority="183" dxfId="0" operator="containsText" text="X">
      <formula>NOT(ISERROR(SEARCH("X",F10)))</formula>
    </cfRule>
  </conditionalFormatting>
  <conditionalFormatting sqref="J10:J19">
    <cfRule type="containsText" priority="180" dxfId="5" operator="containsText" text="X">
      <formula>NOT(ISERROR(SEARCH("X",J10)))</formula>
    </cfRule>
    <cfRule type="cellIs" priority="181" dxfId="5" operator="equal">
      <formula>"X"</formula>
    </cfRule>
    <cfRule type="cellIs" priority="182" dxfId="5" operator="equal">
      <formula>"X"</formula>
    </cfRule>
  </conditionalFormatting>
  <conditionalFormatting sqref="K10:K19">
    <cfRule type="containsText" priority="179" dxfId="3" operator="containsText" text="X">
      <formula>NOT(ISERROR(SEARCH("X",K10)))</formula>
    </cfRule>
  </conditionalFormatting>
  <conditionalFormatting sqref="L10:L19">
    <cfRule type="containsText" priority="178" dxfId="2" operator="containsText" text="X">
      <formula>NOT(ISERROR(SEARCH("X",L10)))</formula>
    </cfRule>
  </conditionalFormatting>
  <conditionalFormatting sqref="M10:M19">
    <cfRule type="containsText" priority="177" dxfId="0" operator="containsText" text="X">
      <formula>NOT(ISERROR(SEARCH("X",M10)))</formula>
    </cfRule>
  </conditionalFormatting>
  <conditionalFormatting sqref="Q10:Q19">
    <cfRule type="containsText" priority="174" dxfId="5" operator="containsText" text="X">
      <formula>NOT(ISERROR(SEARCH("X",Q10)))</formula>
    </cfRule>
    <cfRule type="cellIs" priority="175" dxfId="5" operator="equal">
      <formula>"X"</formula>
    </cfRule>
    <cfRule type="cellIs" priority="176" dxfId="5" operator="equal">
      <formula>"X"</formula>
    </cfRule>
  </conditionalFormatting>
  <conditionalFormatting sqref="R10:R19">
    <cfRule type="containsText" priority="173" dxfId="3" operator="containsText" text="X">
      <formula>NOT(ISERROR(SEARCH("X",R10)))</formula>
    </cfRule>
  </conditionalFormatting>
  <conditionalFormatting sqref="S10:S19">
    <cfRule type="containsText" priority="172" dxfId="2" operator="containsText" text="X">
      <formula>NOT(ISERROR(SEARCH("X",S10)))</formula>
    </cfRule>
  </conditionalFormatting>
  <conditionalFormatting sqref="T10:T19">
    <cfRule type="containsText" priority="171" dxfId="0" operator="containsText" text="X">
      <formula>NOT(ISERROR(SEARCH("X",T10)))</formula>
    </cfRule>
  </conditionalFormatting>
  <conditionalFormatting sqref="X10:X19">
    <cfRule type="containsText" priority="168" dxfId="5" operator="containsText" text="X">
      <formula>NOT(ISERROR(SEARCH("X",X10)))</formula>
    </cfRule>
    <cfRule type="cellIs" priority="169" dxfId="5" operator="equal">
      <formula>"X"</formula>
    </cfRule>
    <cfRule type="cellIs" priority="170" dxfId="5" operator="equal">
      <formula>"X"</formula>
    </cfRule>
  </conditionalFormatting>
  <conditionalFormatting sqref="Y10:Y19">
    <cfRule type="containsText" priority="167" dxfId="3" operator="containsText" text="X">
      <formula>NOT(ISERROR(SEARCH("X",Y10)))</formula>
    </cfRule>
  </conditionalFormatting>
  <conditionalFormatting sqref="Z10:Z19">
    <cfRule type="containsText" priority="166" dxfId="2" operator="containsText" text="X">
      <formula>NOT(ISERROR(SEARCH("X",Z10)))</formula>
    </cfRule>
  </conditionalFormatting>
  <conditionalFormatting sqref="AA10:AA19">
    <cfRule type="containsText" priority="165" dxfId="0" operator="containsText" text="X">
      <formula>NOT(ISERROR(SEARCH("X",AA10)))</formula>
    </cfRule>
  </conditionalFormatting>
  <conditionalFormatting sqref="AE10:AE19">
    <cfRule type="containsText" priority="162" dxfId="5" operator="containsText" text="X">
      <formula>NOT(ISERROR(SEARCH("X",AE10)))</formula>
    </cfRule>
    <cfRule type="cellIs" priority="163" dxfId="5" operator="equal">
      <formula>"X"</formula>
    </cfRule>
    <cfRule type="cellIs" priority="164" dxfId="5" operator="equal">
      <formula>"X"</formula>
    </cfRule>
  </conditionalFormatting>
  <conditionalFormatting sqref="AF10:AF19">
    <cfRule type="containsText" priority="161" dxfId="3" operator="containsText" text="X">
      <formula>NOT(ISERROR(SEARCH("X",AF10)))</formula>
    </cfRule>
  </conditionalFormatting>
  <conditionalFormatting sqref="AG10:AG19">
    <cfRule type="containsText" priority="160" dxfId="2" operator="containsText" text="X">
      <formula>NOT(ISERROR(SEARCH("X",AG10)))</formula>
    </cfRule>
  </conditionalFormatting>
  <conditionalFormatting sqref="AH10:AH19">
    <cfRule type="containsText" priority="159" dxfId="0" operator="containsText" text="X">
      <formula>NOT(ISERROR(SEARCH("X",AH10)))</formula>
    </cfRule>
  </conditionalFormatting>
  <conditionalFormatting sqref="AL10:AL19">
    <cfRule type="containsText" priority="156" dxfId="5" operator="containsText" text="X">
      <formula>NOT(ISERROR(SEARCH("X",AL10)))</formula>
    </cfRule>
    <cfRule type="cellIs" priority="157" dxfId="5" operator="equal">
      <formula>"X"</formula>
    </cfRule>
    <cfRule type="cellIs" priority="158" dxfId="5" operator="equal">
      <formula>"X"</formula>
    </cfRule>
  </conditionalFormatting>
  <conditionalFormatting sqref="AM10:AM19">
    <cfRule type="containsText" priority="155" dxfId="3" operator="containsText" text="X">
      <formula>NOT(ISERROR(SEARCH("X",AM10)))</formula>
    </cfRule>
  </conditionalFormatting>
  <conditionalFormatting sqref="AN10:AN19">
    <cfRule type="containsText" priority="154" dxfId="2" operator="containsText" text="X">
      <formula>NOT(ISERROR(SEARCH("X",AN10)))</formula>
    </cfRule>
  </conditionalFormatting>
  <conditionalFormatting sqref="AO10:AO19">
    <cfRule type="containsText" priority="153" dxfId="0" operator="containsText" text="X">
      <formula>NOT(ISERROR(SEARCH("X",AO10)))</formula>
    </cfRule>
  </conditionalFormatting>
  <conditionalFormatting sqref="AS10:AS19">
    <cfRule type="containsText" priority="150" dxfId="5" operator="containsText" text="X">
      <formula>NOT(ISERROR(SEARCH("X",AS10)))</formula>
    </cfRule>
    <cfRule type="cellIs" priority="151" dxfId="5" operator="equal">
      <formula>"X"</formula>
    </cfRule>
    <cfRule type="cellIs" priority="152" dxfId="5" operator="equal">
      <formula>"X"</formula>
    </cfRule>
  </conditionalFormatting>
  <conditionalFormatting sqref="AT10:AT19">
    <cfRule type="containsText" priority="149" dxfId="3" operator="containsText" text="X">
      <formula>NOT(ISERROR(SEARCH("X",AT10)))</formula>
    </cfRule>
  </conditionalFormatting>
  <conditionalFormatting sqref="AU10:AU19">
    <cfRule type="containsText" priority="148" dxfId="2" operator="containsText" text="X">
      <formula>NOT(ISERROR(SEARCH("X",AU10)))</formula>
    </cfRule>
  </conditionalFormatting>
  <conditionalFormatting sqref="AV10:AV19">
    <cfRule type="containsText" priority="147" dxfId="0" operator="containsText" text="X">
      <formula>NOT(ISERROR(SEARCH("X",AV10)))</formula>
    </cfRule>
  </conditionalFormatting>
  <conditionalFormatting sqref="AZ10:AZ19">
    <cfRule type="containsText" priority="144" dxfId="5" operator="containsText" text="X">
      <formula>NOT(ISERROR(SEARCH("X",AZ10)))</formula>
    </cfRule>
    <cfRule type="cellIs" priority="145" dxfId="5" operator="equal">
      <formula>"X"</formula>
    </cfRule>
    <cfRule type="cellIs" priority="146" dxfId="5" operator="equal">
      <formula>"X"</formula>
    </cfRule>
  </conditionalFormatting>
  <conditionalFormatting sqref="BA10:BA19">
    <cfRule type="containsText" priority="143" dxfId="3" operator="containsText" text="X">
      <formula>NOT(ISERROR(SEARCH("X",BA10)))</formula>
    </cfRule>
  </conditionalFormatting>
  <conditionalFormatting sqref="BB10:BB19">
    <cfRule type="containsText" priority="142" dxfId="2" operator="containsText" text="X">
      <formula>NOT(ISERROR(SEARCH("X",BB10)))</formula>
    </cfRule>
  </conditionalFormatting>
  <conditionalFormatting sqref="BC10:BC19">
    <cfRule type="containsText" priority="141" dxfId="0" operator="containsText" text="X">
      <formula>NOT(ISERROR(SEARCH("X",BC10)))</formula>
    </cfRule>
  </conditionalFormatting>
  <conditionalFormatting sqref="BG10:BG19">
    <cfRule type="containsText" priority="138" dxfId="5" operator="containsText" text="X">
      <formula>NOT(ISERROR(SEARCH("X",BG10)))</formula>
    </cfRule>
    <cfRule type="cellIs" priority="139" dxfId="5" operator="equal">
      <formula>"X"</formula>
    </cfRule>
    <cfRule type="cellIs" priority="140" dxfId="5" operator="equal">
      <formula>"X"</formula>
    </cfRule>
  </conditionalFormatting>
  <conditionalFormatting sqref="BH10:BH19">
    <cfRule type="containsText" priority="137" dxfId="3" operator="containsText" text="X">
      <formula>NOT(ISERROR(SEARCH("X",BH10)))</formula>
    </cfRule>
  </conditionalFormatting>
  <conditionalFormatting sqref="BI10:BI19">
    <cfRule type="containsText" priority="136" dxfId="2" operator="containsText" text="X">
      <formula>NOT(ISERROR(SEARCH("X",BI10)))</formula>
    </cfRule>
  </conditionalFormatting>
  <conditionalFormatting sqref="BJ10:BJ19">
    <cfRule type="containsText" priority="135" dxfId="0" operator="containsText" text="X">
      <formula>NOT(ISERROR(SEARCH("X",BJ10)))</formula>
    </cfRule>
  </conditionalFormatting>
  <conditionalFormatting sqref="BN10:BN19">
    <cfRule type="containsText" priority="132" dxfId="5" operator="containsText" text="X">
      <formula>NOT(ISERROR(SEARCH("X",BN10)))</formula>
    </cfRule>
    <cfRule type="cellIs" priority="133" dxfId="5" operator="equal">
      <formula>"X"</formula>
    </cfRule>
    <cfRule type="cellIs" priority="134" dxfId="5" operator="equal">
      <formula>"X"</formula>
    </cfRule>
  </conditionalFormatting>
  <conditionalFormatting sqref="BO10:BO19">
    <cfRule type="containsText" priority="131" dxfId="3" operator="containsText" text="X">
      <formula>NOT(ISERROR(SEARCH("X",BO10)))</formula>
    </cfRule>
  </conditionalFormatting>
  <conditionalFormatting sqref="BP10:BP19">
    <cfRule type="containsText" priority="130" dxfId="2" operator="containsText" text="X">
      <formula>NOT(ISERROR(SEARCH("X",BP10)))</formula>
    </cfRule>
  </conditionalFormatting>
  <conditionalFormatting sqref="BQ10:BQ19">
    <cfRule type="containsText" priority="129" dxfId="0" operator="containsText" text="X">
      <formula>NOT(ISERROR(SEARCH("X",BQ10)))</formula>
    </cfRule>
  </conditionalFormatting>
  <conditionalFormatting sqref="BU10:BU19">
    <cfRule type="containsText" priority="126" dxfId="5" operator="containsText" text="X">
      <formula>NOT(ISERROR(SEARCH("X",BU10)))</formula>
    </cfRule>
    <cfRule type="cellIs" priority="127" dxfId="5" operator="equal">
      <formula>"X"</formula>
    </cfRule>
    <cfRule type="cellIs" priority="128" dxfId="5" operator="equal">
      <formula>"X"</formula>
    </cfRule>
  </conditionalFormatting>
  <conditionalFormatting sqref="BV10:BV19">
    <cfRule type="containsText" priority="125" dxfId="3" operator="containsText" text="X">
      <formula>NOT(ISERROR(SEARCH("X",BV10)))</formula>
    </cfRule>
  </conditionalFormatting>
  <conditionalFormatting sqref="BW10:BW19">
    <cfRule type="containsText" priority="124" dxfId="2" operator="containsText" text="X">
      <formula>NOT(ISERROR(SEARCH("X",BW10)))</formula>
    </cfRule>
  </conditionalFormatting>
  <conditionalFormatting sqref="BX10:BX19">
    <cfRule type="containsText" priority="123" dxfId="0" operator="containsText" text="X">
      <formula>NOT(ISERROR(SEARCH("X",BX10)))</formula>
    </cfRule>
  </conditionalFormatting>
  <conditionalFormatting sqref="CB10:CB19">
    <cfRule type="containsText" priority="120" dxfId="5" operator="containsText" text="X">
      <formula>NOT(ISERROR(SEARCH("X",CB10)))</formula>
    </cfRule>
    <cfRule type="cellIs" priority="121" dxfId="5" operator="equal">
      <formula>"X"</formula>
    </cfRule>
    <cfRule type="cellIs" priority="122" dxfId="5" operator="equal">
      <formula>"X"</formula>
    </cfRule>
  </conditionalFormatting>
  <conditionalFormatting sqref="CC10:CC19">
    <cfRule type="containsText" priority="119" dxfId="3" operator="containsText" text="X">
      <formula>NOT(ISERROR(SEARCH("X",CC10)))</formula>
    </cfRule>
  </conditionalFormatting>
  <conditionalFormatting sqref="CD10:CD19">
    <cfRule type="containsText" priority="118" dxfId="2" operator="containsText" text="X">
      <formula>NOT(ISERROR(SEARCH("X",CD10)))</formula>
    </cfRule>
  </conditionalFormatting>
  <conditionalFormatting sqref="CE10:CE19">
    <cfRule type="containsText" priority="117" dxfId="0" operator="containsText" text="X">
      <formula>NOT(ISERROR(SEARCH("X",CE10)))</formula>
    </cfRule>
  </conditionalFormatting>
  <conditionalFormatting sqref="CI10:CI19">
    <cfRule type="containsText" priority="114" dxfId="5" operator="containsText" text="X">
      <formula>NOT(ISERROR(SEARCH("X",CI10)))</formula>
    </cfRule>
    <cfRule type="cellIs" priority="115" dxfId="5" operator="equal">
      <formula>"X"</formula>
    </cfRule>
    <cfRule type="cellIs" priority="116" dxfId="5" operator="equal">
      <formula>"X"</formula>
    </cfRule>
  </conditionalFormatting>
  <conditionalFormatting sqref="CJ10:CJ19">
    <cfRule type="containsText" priority="113" dxfId="3" operator="containsText" text="X">
      <formula>NOT(ISERROR(SEARCH("X",CJ10)))</formula>
    </cfRule>
  </conditionalFormatting>
  <conditionalFormatting sqref="CK10:CK19">
    <cfRule type="containsText" priority="112" dxfId="2" operator="containsText" text="X">
      <formula>NOT(ISERROR(SEARCH("X",CK10)))</formula>
    </cfRule>
  </conditionalFormatting>
  <conditionalFormatting sqref="CL10:CL19">
    <cfRule type="containsText" priority="111" dxfId="0" operator="containsText" text="X">
      <formula>NOT(ISERROR(SEARCH("X",CL10)))</formula>
    </cfRule>
  </conditionalFormatting>
  <conditionalFormatting sqref="CP10:CP19">
    <cfRule type="containsText" priority="108" dxfId="5" operator="containsText" text="X">
      <formula>NOT(ISERROR(SEARCH("X",CP10)))</formula>
    </cfRule>
    <cfRule type="cellIs" priority="109" dxfId="5" operator="equal">
      <formula>"X"</formula>
    </cfRule>
    <cfRule type="cellIs" priority="110" dxfId="5" operator="equal">
      <formula>"X"</formula>
    </cfRule>
  </conditionalFormatting>
  <conditionalFormatting sqref="CQ10:CQ19">
    <cfRule type="containsText" priority="107" dxfId="3" operator="containsText" text="X">
      <formula>NOT(ISERROR(SEARCH("X",CQ10)))</formula>
    </cfRule>
  </conditionalFormatting>
  <conditionalFormatting sqref="CR10:CR19">
    <cfRule type="containsText" priority="106" dxfId="2" operator="containsText" text="X">
      <formula>NOT(ISERROR(SEARCH("X",CR10)))</formula>
    </cfRule>
  </conditionalFormatting>
  <conditionalFormatting sqref="CS10:CS19">
    <cfRule type="containsText" priority="105" dxfId="0" operator="containsText" text="X">
      <formula>NOT(ISERROR(SEARCH("X",CS10)))</formula>
    </cfRule>
  </conditionalFormatting>
  <conditionalFormatting sqref="CW10:CW19">
    <cfRule type="containsText" priority="102" dxfId="5" operator="containsText" text="X">
      <formula>NOT(ISERROR(SEARCH("X",CW10)))</formula>
    </cfRule>
    <cfRule type="cellIs" priority="103" dxfId="5" operator="equal">
      <formula>"X"</formula>
    </cfRule>
    <cfRule type="cellIs" priority="104" dxfId="5" operator="equal">
      <formula>"X"</formula>
    </cfRule>
  </conditionalFormatting>
  <conditionalFormatting sqref="CX10:CX19">
    <cfRule type="containsText" priority="101" dxfId="3" operator="containsText" text="X">
      <formula>NOT(ISERROR(SEARCH("X",CX10)))</formula>
    </cfRule>
  </conditionalFormatting>
  <conditionalFormatting sqref="CY10:CY19">
    <cfRule type="containsText" priority="100" dxfId="2" operator="containsText" text="X">
      <formula>NOT(ISERROR(SEARCH("X",CY10)))</formula>
    </cfRule>
  </conditionalFormatting>
  <conditionalFormatting sqref="CZ10:CZ19">
    <cfRule type="containsText" priority="99" dxfId="0" operator="containsText" text="X">
      <formula>NOT(ISERROR(SEARCH("X",CZ10)))</formula>
    </cfRule>
  </conditionalFormatting>
  <conditionalFormatting sqref="DD10:DD19">
    <cfRule type="containsText" priority="96" dxfId="5" operator="containsText" text="X">
      <formula>NOT(ISERROR(SEARCH("X",DD10)))</formula>
    </cfRule>
    <cfRule type="cellIs" priority="97" dxfId="5" operator="equal">
      <formula>"X"</formula>
    </cfRule>
    <cfRule type="cellIs" priority="98" dxfId="5" operator="equal">
      <formula>"X"</formula>
    </cfRule>
  </conditionalFormatting>
  <conditionalFormatting sqref="DE10:DE19">
    <cfRule type="containsText" priority="95" dxfId="3" operator="containsText" text="X">
      <formula>NOT(ISERROR(SEARCH("X",DE10)))</formula>
    </cfRule>
  </conditionalFormatting>
  <conditionalFormatting sqref="DF10:DF19">
    <cfRule type="containsText" priority="94" dxfId="2" operator="containsText" text="X">
      <formula>NOT(ISERROR(SEARCH("X",DF10)))</formula>
    </cfRule>
  </conditionalFormatting>
  <conditionalFormatting sqref="DG10:DG19">
    <cfRule type="containsText" priority="93" dxfId="0" operator="containsText" text="X">
      <formula>NOT(ISERROR(SEARCH("X",DG10)))</formula>
    </cfRule>
  </conditionalFormatting>
  <conditionalFormatting sqref="DK10:DK19">
    <cfRule type="containsText" priority="90" dxfId="5" operator="containsText" text="X">
      <formula>NOT(ISERROR(SEARCH("X",DK10)))</formula>
    </cfRule>
    <cfRule type="cellIs" priority="91" dxfId="5" operator="equal">
      <formula>"X"</formula>
    </cfRule>
    <cfRule type="cellIs" priority="92" dxfId="5" operator="equal">
      <formula>"X"</formula>
    </cfRule>
  </conditionalFormatting>
  <conditionalFormatting sqref="DL10:DL19">
    <cfRule type="containsText" priority="89" dxfId="3" operator="containsText" text="X">
      <formula>NOT(ISERROR(SEARCH("X",DL10)))</formula>
    </cfRule>
  </conditionalFormatting>
  <conditionalFormatting sqref="DM10:DM19">
    <cfRule type="containsText" priority="88" dxfId="2" operator="containsText" text="X">
      <formula>NOT(ISERROR(SEARCH("X",DM10)))</formula>
    </cfRule>
  </conditionalFormatting>
  <conditionalFormatting sqref="DN10:DN19">
    <cfRule type="containsText" priority="87" dxfId="0" operator="containsText" text="X">
      <formula>NOT(ISERROR(SEARCH("X",DN10)))</formula>
    </cfRule>
  </conditionalFormatting>
  <conditionalFormatting sqref="DR10:DR19">
    <cfRule type="containsText" priority="84" dxfId="5" operator="containsText" text="X">
      <formula>NOT(ISERROR(SEARCH("X",DR10)))</formula>
    </cfRule>
    <cfRule type="cellIs" priority="85" dxfId="5" operator="equal">
      <formula>"X"</formula>
    </cfRule>
    <cfRule type="cellIs" priority="86" dxfId="5" operator="equal">
      <formula>"X"</formula>
    </cfRule>
  </conditionalFormatting>
  <conditionalFormatting sqref="DS10:DS19">
    <cfRule type="containsText" priority="83" dxfId="3" operator="containsText" text="X">
      <formula>NOT(ISERROR(SEARCH("X",DS10)))</formula>
    </cfRule>
  </conditionalFormatting>
  <conditionalFormatting sqref="DT10:DT19">
    <cfRule type="containsText" priority="82" dxfId="2" operator="containsText" text="X">
      <formula>NOT(ISERROR(SEARCH("X",DT10)))</formula>
    </cfRule>
  </conditionalFormatting>
  <conditionalFormatting sqref="DU10:DU19">
    <cfRule type="containsText" priority="81" dxfId="0" operator="containsText" text="X">
      <formula>NOT(ISERROR(SEARCH("X",DU10)))</formula>
    </cfRule>
  </conditionalFormatting>
  <conditionalFormatting sqref="DY10:DY19">
    <cfRule type="containsText" priority="78" dxfId="5" operator="containsText" text="X">
      <formula>NOT(ISERROR(SEARCH("X",DY10)))</formula>
    </cfRule>
    <cfRule type="cellIs" priority="79" dxfId="5" operator="equal">
      <formula>"X"</formula>
    </cfRule>
    <cfRule type="cellIs" priority="80" dxfId="5" operator="equal">
      <formula>"X"</formula>
    </cfRule>
  </conditionalFormatting>
  <conditionalFormatting sqref="DZ10:DZ19">
    <cfRule type="containsText" priority="77" dxfId="3" operator="containsText" text="X">
      <formula>NOT(ISERROR(SEARCH("X",DZ10)))</formula>
    </cfRule>
  </conditionalFormatting>
  <conditionalFormatting sqref="EA10:EA19">
    <cfRule type="containsText" priority="76" dxfId="2" operator="containsText" text="X">
      <formula>NOT(ISERROR(SEARCH("X",EA10)))</formula>
    </cfRule>
  </conditionalFormatting>
  <conditionalFormatting sqref="EB10:EB19">
    <cfRule type="containsText" priority="75" dxfId="0" operator="containsText" text="X">
      <formula>NOT(ISERROR(SEARCH("X",EB10)))</formula>
    </cfRule>
  </conditionalFormatting>
  <conditionalFormatting sqref="EF10:EF19">
    <cfRule type="containsText" priority="72" dxfId="5" operator="containsText" text="X">
      <formula>NOT(ISERROR(SEARCH("X",EF10)))</formula>
    </cfRule>
    <cfRule type="cellIs" priority="73" dxfId="5" operator="equal">
      <formula>"X"</formula>
    </cfRule>
    <cfRule type="cellIs" priority="74" dxfId="5" operator="equal">
      <formula>"X"</formula>
    </cfRule>
  </conditionalFormatting>
  <conditionalFormatting sqref="EG10:EG19">
    <cfRule type="containsText" priority="71" dxfId="3" operator="containsText" text="X">
      <formula>NOT(ISERROR(SEARCH("X",EG10)))</formula>
    </cfRule>
  </conditionalFormatting>
  <conditionalFormatting sqref="EH10:EH19">
    <cfRule type="containsText" priority="70" dxfId="2" operator="containsText" text="X">
      <formula>NOT(ISERROR(SEARCH("X",EH10)))</formula>
    </cfRule>
  </conditionalFormatting>
  <conditionalFormatting sqref="EI10:EI19">
    <cfRule type="containsText" priority="69" dxfId="0" operator="containsText" text="X">
      <formula>NOT(ISERROR(SEARCH("X",EI10)))</formula>
    </cfRule>
  </conditionalFormatting>
  <conditionalFormatting sqref="EM10:EM19">
    <cfRule type="containsText" priority="66" dxfId="5" operator="containsText" text="X">
      <formula>NOT(ISERROR(SEARCH("X",EM10)))</formula>
    </cfRule>
    <cfRule type="cellIs" priority="67" dxfId="5" operator="equal">
      <formula>"X"</formula>
    </cfRule>
    <cfRule type="cellIs" priority="68" dxfId="5" operator="equal">
      <formula>"X"</formula>
    </cfRule>
  </conditionalFormatting>
  <conditionalFormatting sqref="EN10:EN19">
    <cfRule type="containsText" priority="65" dxfId="3" operator="containsText" text="X">
      <formula>NOT(ISERROR(SEARCH("X",EN10)))</formula>
    </cfRule>
  </conditionalFormatting>
  <conditionalFormatting sqref="EO10:EO19">
    <cfRule type="containsText" priority="64" dxfId="2" operator="containsText" text="X">
      <formula>NOT(ISERROR(SEARCH("X",EO10)))</formula>
    </cfRule>
  </conditionalFormatting>
  <conditionalFormatting sqref="EP10:EP19">
    <cfRule type="containsText" priority="63" dxfId="0" operator="containsText" text="X">
      <formula>NOT(ISERROR(SEARCH("X",EP10)))</formula>
    </cfRule>
  </conditionalFormatting>
  <conditionalFormatting sqref="ET10:ET19">
    <cfRule type="containsText" priority="60" dxfId="5" operator="containsText" text="X">
      <formula>NOT(ISERROR(SEARCH("X",ET10)))</formula>
    </cfRule>
    <cfRule type="cellIs" priority="61" dxfId="5" operator="equal">
      <formula>"X"</formula>
    </cfRule>
    <cfRule type="cellIs" priority="62" dxfId="5" operator="equal">
      <formula>"X"</formula>
    </cfRule>
  </conditionalFormatting>
  <conditionalFormatting sqref="EU10:EU19">
    <cfRule type="containsText" priority="59" dxfId="3" operator="containsText" text="X">
      <formula>NOT(ISERROR(SEARCH("X",EU10)))</formula>
    </cfRule>
  </conditionalFormatting>
  <conditionalFormatting sqref="EV10:EV19">
    <cfRule type="containsText" priority="58" dxfId="2" operator="containsText" text="X">
      <formula>NOT(ISERROR(SEARCH("X",EV10)))</formula>
    </cfRule>
  </conditionalFormatting>
  <conditionalFormatting sqref="EW10:EW19">
    <cfRule type="containsText" priority="57" dxfId="0" operator="containsText" text="X">
      <formula>NOT(ISERROR(SEARCH("X",EW10)))</formula>
    </cfRule>
  </conditionalFormatting>
  <conditionalFormatting sqref="FA10:FA19">
    <cfRule type="containsText" priority="54" dxfId="5" operator="containsText" text="X">
      <formula>NOT(ISERROR(SEARCH("X",FA10)))</formula>
    </cfRule>
    <cfRule type="cellIs" priority="55" dxfId="5" operator="equal">
      <formula>"X"</formula>
    </cfRule>
    <cfRule type="cellIs" priority="56" dxfId="5" operator="equal">
      <formula>"X"</formula>
    </cfRule>
  </conditionalFormatting>
  <conditionalFormatting sqref="FB10:FB19">
    <cfRule type="containsText" priority="53" dxfId="3" operator="containsText" text="X">
      <formula>NOT(ISERROR(SEARCH("X",FB10)))</formula>
    </cfRule>
  </conditionalFormatting>
  <conditionalFormatting sqref="FC10:FC19">
    <cfRule type="containsText" priority="52" dxfId="2" operator="containsText" text="X">
      <formula>NOT(ISERROR(SEARCH("X",FC10)))</formula>
    </cfRule>
  </conditionalFormatting>
  <conditionalFormatting sqref="FD10:FD19">
    <cfRule type="containsText" priority="51" dxfId="0" operator="containsText" text="X">
      <formula>NOT(ISERROR(SEARCH("X",FD10)))</formula>
    </cfRule>
  </conditionalFormatting>
  <conditionalFormatting sqref="FH10:FH19">
    <cfRule type="containsText" priority="48" dxfId="5" operator="containsText" text="X">
      <formula>NOT(ISERROR(SEARCH("X",FH10)))</formula>
    </cfRule>
    <cfRule type="cellIs" priority="49" dxfId="5" operator="equal">
      <formula>"X"</formula>
    </cfRule>
    <cfRule type="cellIs" priority="50" dxfId="5" operator="equal">
      <formula>"X"</formula>
    </cfRule>
  </conditionalFormatting>
  <conditionalFormatting sqref="FI10:FI19">
    <cfRule type="containsText" priority="47" dxfId="3" operator="containsText" text="X">
      <formula>NOT(ISERROR(SEARCH("X",FI10)))</formula>
    </cfRule>
  </conditionalFormatting>
  <conditionalFormatting sqref="FJ10:FJ19">
    <cfRule type="containsText" priority="46" dxfId="2" operator="containsText" text="X">
      <formula>NOT(ISERROR(SEARCH("X",FJ10)))</formula>
    </cfRule>
  </conditionalFormatting>
  <conditionalFormatting sqref="FK10:FK19">
    <cfRule type="containsText" priority="45" dxfId="0" operator="containsText" text="X">
      <formula>NOT(ISERROR(SEARCH("X",FK10)))</formula>
    </cfRule>
  </conditionalFormatting>
  <conditionalFormatting sqref="FO10:FO19">
    <cfRule type="containsText" priority="42" dxfId="5" operator="containsText" text="X">
      <formula>NOT(ISERROR(SEARCH("X",FO10)))</formula>
    </cfRule>
    <cfRule type="cellIs" priority="43" dxfId="5" operator="equal">
      <formula>"X"</formula>
    </cfRule>
    <cfRule type="cellIs" priority="44" dxfId="5" operator="equal">
      <formula>"X"</formula>
    </cfRule>
  </conditionalFormatting>
  <conditionalFormatting sqref="FP10:FP19">
    <cfRule type="containsText" priority="41" dxfId="3" operator="containsText" text="X">
      <formula>NOT(ISERROR(SEARCH("X",FP10)))</formula>
    </cfRule>
  </conditionalFormatting>
  <conditionalFormatting sqref="FQ10:FQ19">
    <cfRule type="containsText" priority="40" dxfId="2" operator="containsText" text="X">
      <formula>NOT(ISERROR(SEARCH("X",FQ10)))</formula>
    </cfRule>
  </conditionalFormatting>
  <conditionalFormatting sqref="FR10:FR19">
    <cfRule type="containsText" priority="39" dxfId="0" operator="containsText" text="X">
      <formula>NOT(ISERROR(SEARCH("X",FR10)))</formula>
    </cfRule>
  </conditionalFormatting>
  <conditionalFormatting sqref="FV10:FV19">
    <cfRule type="containsText" priority="36" dxfId="5" operator="containsText" text="X">
      <formula>NOT(ISERROR(SEARCH("X",FV10)))</formula>
    </cfRule>
    <cfRule type="cellIs" priority="37" dxfId="5" operator="equal">
      <formula>"X"</formula>
    </cfRule>
    <cfRule type="cellIs" priority="38" dxfId="5" operator="equal">
      <formula>"X"</formula>
    </cfRule>
  </conditionalFormatting>
  <conditionalFormatting sqref="FW10:FW19">
    <cfRule type="containsText" priority="35" dxfId="3" operator="containsText" text="X">
      <formula>NOT(ISERROR(SEARCH("X",FW10)))</formula>
    </cfRule>
  </conditionalFormatting>
  <conditionalFormatting sqref="FX10:FX19">
    <cfRule type="containsText" priority="34" dxfId="2" operator="containsText" text="X">
      <formula>NOT(ISERROR(SEARCH("X",FX10)))</formula>
    </cfRule>
  </conditionalFormatting>
  <conditionalFormatting sqref="FY10:FY19">
    <cfRule type="containsText" priority="33" dxfId="0" operator="containsText" text="X">
      <formula>NOT(ISERROR(SEARCH("X",FY10)))</formula>
    </cfRule>
  </conditionalFormatting>
  <conditionalFormatting sqref="GC10:GC19">
    <cfRule type="containsText" priority="30" dxfId="5" operator="containsText" text="X">
      <formula>NOT(ISERROR(SEARCH("X",GC10)))</formula>
    </cfRule>
    <cfRule type="cellIs" priority="31" dxfId="5" operator="equal">
      <formula>"X"</formula>
    </cfRule>
    <cfRule type="cellIs" priority="32" dxfId="5" operator="equal">
      <formula>"X"</formula>
    </cfRule>
  </conditionalFormatting>
  <conditionalFormatting sqref="GD10:GD19">
    <cfRule type="containsText" priority="29" dxfId="3" operator="containsText" text="X">
      <formula>NOT(ISERROR(SEARCH("X",GD10)))</formula>
    </cfRule>
  </conditionalFormatting>
  <conditionalFormatting sqref="GE10:GE19">
    <cfRule type="containsText" priority="28" dxfId="2" operator="containsText" text="X">
      <formula>NOT(ISERROR(SEARCH("X",GE10)))</formula>
    </cfRule>
  </conditionalFormatting>
  <conditionalFormatting sqref="GF10:GF19">
    <cfRule type="containsText" priority="27" dxfId="0" operator="containsText" text="X">
      <formula>NOT(ISERROR(SEARCH("X",GF10)))</formula>
    </cfRule>
  </conditionalFormatting>
  <conditionalFormatting sqref="GJ10:GJ19">
    <cfRule type="containsText" priority="24" dxfId="5" operator="containsText" text="X">
      <formula>NOT(ISERROR(SEARCH("X",GJ10)))</formula>
    </cfRule>
    <cfRule type="cellIs" priority="25" dxfId="5" operator="equal">
      <formula>"X"</formula>
    </cfRule>
    <cfRule type="cellIs" priority="26" dxfId="5" operator="equal">
      <formula>"X"</formula>
    </cfRule>
  </conditionalFormatting>
  <conditionalFormatting sqref="GK10:GK19">
    <cfRule type="containsText" priority="23" dxfId="3" operator="containsText" text="X">
      <formula>NOT(ISERROR(SEARCH("X",GK10)))</formula>
    </cfRule>
  </conditionalFormatting>
  <conditionalFormatting sqref="GL10:GL19">
    <cfRule type="containsText" priority="22" dxfId="2" operator="containsText" text="X">
      <formula>NOT(ISERROR(SEARCH("X",GL10)))</formula>
    </cfRule>
  </conditionalFormatting>
  <conditionalFormatting sqref="GM10:GM19">
    <cfRule type="containsText" priority="21" dxfId="0" operator="containsText" text="X">
      <formula>NOT(ISERROR(SEARCH("X",GM10)))</formula>
    </cfRule>
  </conditionalFormatting>
  <conditionalFormatting sqref="GQ10:GQ19">
    <cfRule type="containsText" priority="18" dxfId="5" operator="containsText" text="X">
      <formula>NOT(ISERROR(SEARCH("X",GQ10)))</formula>
    </cfRule>
    <cfRule type="cellIs" priority="19" dxfId="5" operator="equal">
      <formula>"X"</formula>
    </cfRule>
    <cfRule type="cellIs" priority="20" dxfId="5" operator="equal">
      <formula>"X"</formula>
    </cfRule>
  </conditionalFormatting>
  <conditionalFormatting sqref="GR10:GR19">
    <cfRule type="containsText" priority="17" dxfId="3" operator="containsText" text="X">
      <formula>NOT(ISERROR(SEARCH("X",GR10)))</formula>
    </cfRule>
  </conditionalFormatting>
  <conditionalFormatting sqref="GS10:GS19">
    <cfRule type="containsText" priority="16" dxfId="2" operator="containsText" text="X">
      <formula>NOT(ISERROR(SEARCH("X",GS10)))</formula>
    </cfRule>
  </conditionalFormatting>
  <conditionalFormatting sqref="GT10:GT19">
    <cfRule type="containsText" priority="15" dxfId="0" operator="containsText" text="X">
      <formula>NOT(ISERROR(SEARCH("X",GT10)))</formula>
    </cfRule>
  </conditionalFormatting>
  <conditionalFormatting sqref="GX10:GX19">
    <cfRule type="containsText" priority="12" dxfId="5" operator="containsText" text="X">
      <formula>NOT(ISERROR(SEARCH("X",GX10)))</formula>
    </cfRule>
    <cfRule type="cellIs" priority="13" dxfId="5" operator="equal">
      <formula>"X"</formula>
    </cfRule>
    <cfRule type="cellIs" priority="14" dxfId="5" operator="equal">
      <formula>"X"</formula>
    </cfRule>
  </conditionalFormatting>
  <conditionalFormatting sqref="GY10:GY19">
    <cfRule type="containsText" priority="11" dxfId="3" operator="containsText" text="X">
      <formula>NOT(ISERROR(SEARCH("X",GY10)))</formula>
    </cfRule>
  </conditionalFormatting>
  <conditionalFormatting sqref="GZ10:GZ19">
    <cfRule type="containsText" priority="10" dxfId="2" operator="containsText" text="X">
      <formula>NOT(ISERROR(SEARCH("X",GZ10)))</formula>
    </cfRule>
  </conditionalFormatting>
  <conditionalFormatting sqref="HA10:HA19">
    <cfRule type="containsText" priority="9" dxfId="0" operator="containsText" text="X">
      <formula>NOT(ISERROR(SEARCH("X",HA10)))</formula>
    </cfRule>
  </conditionalFormatting>
  <conditionalFormatting sqref="C9 J9 Q9 X9 AE9 AL9">
    <cfRule type="containsText" priority="8" dxfId="5" operator="containsText" text="X">
      <formula>NOT(ISERROR(SEARCH("X",C9)))</formula>
    </cfRule>
  </conditionalFormatting>
  <conditionalFormatting sqref="AS9 AZ9 BG9 BN9 BU9 CB9 CI9 CP9 CW9 DD9 DK9">
    <cfRule type="containsText" priority="7" dxfId="5" operator="containsText" text="X">
      <formula>NOT(ISERROR(SEARCH("X",AS9)))</formula>
    </cfRule>
  </conditionalFormatting>
  <conditionalFormatting sqref="DR9 DY9 EF9 EM9 ET9 FA9 FH9 FO9 FV9 GC9 GJ9 GQ9 GX9">
    <cfRule type="containsText" priority="6" dxfId="5" operator="containsText" text="X">
      <formula>NOT(ISERROR(SEARCH("X",DR9)))</formula>
    </cfRule>
  </conditionalFormatting>
  <conditionalFormatting sqref="D9 K9 R9 Y9 AF9 AM9 AT9 BA9 BH9 BO9 BV9 CC9 CJ9">
    <cfRule type="containsText" priority="5" dxfId="3" operator="containsText" text="X">
      <formula>NOT(ISERROR(SEARCH("X",D9)))</formula>
    </cfRule>
  </conditionalFormatting>
  <conditionalFormatting sqref="CQ9 CX9 DE9 DL9 DS9 DZ9 EG9 EN9 EU9 FB9 FI9 FP9 FW9 GD9 GK9 GR9 GY9">
    <cfRule type="containsText" priority="4" dxfId="3" operator="containsText" text="X">
      <formula>NOT(ISERROR(SEARCH("X",CQ9)))</formula>
    </cfRule>
  </conditionalFormatting>
  <conditionalFormatting sqref="E9 L9 S9 Z9 AG9 AN9 AU9 BB9 BI9 BP9 BW9 CD9 CK9 CR9 CY9 DF9 DM9 DT9 EA9 EH9 EO9 EV9 FC9 FJ9 FQ9 FX9 GE9 GL9 GS9 GZ9">
    <cfRule type="containsText" priority="3" dxfId="2" operator="containsText" text="X">
      <formula>NOT(ISERROR(SEARCH("X",E9)))</formula>
    </cfRule>
  </conditionalFormatting>
  <conditionalFormatting sqref="F9 M9 T9 AA9 AH9 AO9 AV9 BC9 BJ9 BQ9 BX9 CE9 CL9 CS9 CZ9 DG9 DN9 DU9 EB9 EI9 EP9 EW9 FD9 FK9">
    <cfRule type="containsText" priority="2" dxfId="0" operator="containsText" text="X">
      <formula>NOT(ISERROR(SEARCH("X",F9)))</formula>
    </cfRule>
  </conditionalFormatting>
  <conditionalFormatting sqref="FR9 FY9 GF9 GM9 GT9 HA9">
    <cfRule type="containsText" priority="1" dxfId="0" operator="containsText" text="X">
      <formula>NOT(ISERROR(SEARCH("X",FR9)))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Nella Fiducia</cp:lastModifiedBy>
  <cp:lastPrinted>2011-08-24T16:48:07Z</cp:lastPrinted>
  <dcterms:created xsi:type="dcterms:W3CDTF">2009-11-15T19:36:28Z</dcterms:created>
  <dcterms:modified xsi:type="dcterms:W3CDTF">2021-05-16T13:35:42Z</dcterms:modified>
  <cp:category/>
  <cp:version/>
  <cp:contentType/>
  <cp:contentStatus/>
</cp:coreProperties>
</file>